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tabRatio="913" firstSheet="22" activeTab="42"/>
  </bookViews>
  <sheets>
    <sheet name="封面" sheetId="27" r:id="rId1"/>
    <sheet name="目录" sheetId="28" r:id="rId2"/>
    <sheet name="表一" sheetId="1" r:id="rId3"/>
    <sheet name="表二" sheetId="2" r:id="rId4"/>
    <sheet name="表三" sheetId="3" r:id="rId5"/>
    <sheet name="表四" sheetId="4" r:id="rId6"/>
    <sheet name="表五" sheetId="5" r:id="rId7"/>
    <sheet name="表六" sheetId="33" r:id="rId8"/>
    <sheet name="表六附1" sheetId="36" r:id="rId9"/>
    <sheet name="表七" sheetId="37" r:id="rId10"/>
    <sheet name="表八" sheetId="6" r:id="rId11"/>
    <sheet name="表九" sheetId="7" r:id="rId12"/>
    <sheet name="表十" sheetId="31" r:id="rId13"/>
    <sheet name="表十一" sheetId="38" r:id="rId14"/>
    <sheet name="表十二" sheetId="8" r:id="rId15"/>
    <sheet name="表十三" sheetId="9" r:id="rId16"/>
    <sheet name="表十四" sheetId="10" r:id="rId17"/>
    <sheet name="表十五" sheetId="11" r:id="rId18"/>
    <sheet name="表十六" sheetId="13" r:id="rId19"/>
    <sheet name="表十七" sheetId="14" r:id="rId20"/>
    <sheet name="表十八" sheetId="15" r:id="rId21"/>
    <sheet name="表十九" sheetId="16" r:id="rId22"/>
    <sheet name="表二十" sheetId="45" r:id="rId23"/>
    <sheet name="表二十一" sheetId="17" r:id="rId24"/>
    <sheet name="表二十二" sheetId="34" r:id="rId25"/>
    <sheet name="表二十二附1" sheetId="44" r:id="rId26"/>
    <sheet name="表二十二附2" sheetId="46" r:id="rId27"/>
    <sheet name="表二十三" sheetId="18" r:id="rId28"/>
    <sheet name="表二十四" sheetId="43" r:id="rId29"/>
    <sheet name="表二十五" sheetId="19" r:id="rId30"/>
    <sheet name="表二十六" sheetId="20" r:id="rId31"/>
    <sheet name="表二十七" sheetId="21" r:id="rId32"/>
    <sheet name="表二十八" sheetId="22" r:id="rId33"/>
    <sheet name="表二十九" sheetId="35" r:id="rId34"/>
    <sheet name="表二十九附1" sheetId="42" r:id="rId35"/>
    <sheet name="表二十九附2" sheetId="47" r:id="rId36"/>
    <sheet name="表三十" sheetId="41" r:id="rId37"/>
    <sheet name="表三十一" sheetId="23" r:id="rId38"/>
    <sheet name="表三十二" sheetId="24" r:id="rId39"/>
    <sheet name="表三十三" sheetId="39" r:id="rId40"/>
    <sheet name="表三十四" sheetId="40" r:id="rId41"/>
    <sheet name="表三十五" sheetId="25" r:id="rId42"/>
    <sheet name="表三十六" sheetId="26" r:id="rId43"/>
  </sheets>
  <externalReferences>
    <externalReference r:id="rId44"/>
  </externalReferences>
  <definedNames>
    <definedName name="_xlnm._FilterDatabase" localSheetId="5" hidden="1">表四!$A$4:$D$1324</definedName>
    <definedName name="_xlnm._FilterDatabase" localSheetId="6" hidden="1">表五!$A$4:$B$57</definedName>
    <definedName name="_xlnm._FilterDatabase" localSheetId="11" hidden="1">表九!$A$4:$B$60</definedName>
    <definedName name="_xlnm._FilterDatabase" localSheetId="14" hidden="1">表十二!$A$4:$B$17</definedName>
    <definedName name="_xlnm._FilterDatabase" localSheetId="21" hidden="1">表十九!$A$4:$C$550</definedName>
    <definedName name="_xlnm.Print_Titles" localSheetId="11">表九!$4:$4</definedName>
    <definedName name="_xlnm.Print_Titles" localSheetId="24">表二十二!$2:$4</definedName>
    <definedName name="_xlnm.Print_Titles" localSheetId="33">表二十九!$4:$4</definedName>
    <definedName name="_xlnm.Print_Titles" localSheetId="27">表二十三!$4:$4</definedName>
    <definedName name="_xlnm.Print_Titles" localSheetId="7">表六!$1:$3</definedName>
    <definedName name="_xlnm.Print_Titles" localSheetId="21">表十九!$4:$4</definedName>
    <definedName name="_xlnm.Print_Titles" localSheetId="5">表四!$4:$4</definedName>
    <definedName name="_xlnm.Print_Titles" localSheetId="6">表五!$4:$4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<sst xmlns="http://schemas.openxmlformats.org/spreadsheetml/2006/main" count="3449" uniqueCount="2254">
  <si>
    <r>
      <rPr>
        <sz val="72"/>
        <color theme="1"/>
        <rFont val="方正小标宋简体"/>
        <charset val="134"/>
      </rPr>
      <t>澧县</t>
    </r>
    <r>
      <rPr>
        <sz val="72"/>
        <color theme="1"/>
        <rFont val="Times New Roman"/>
        <charset val="134"/>
      </rPr>
      <t>2022</t>
    </r>
    <r>
      <rPr>
        <sz val="72"/>
        <color theme="1"/>
        <rFont val="方正小标宋简体"/>
        <charset val="134"/>
      </rPr>
      <t>年预算执行情况与</t>
    </r>
    <r>
      <rPr>
        <sz val="72"/>
        <color theme="1"/>
        <rFont val="Times New Roman"/>
        <charset val="134"/>
      </rPr>
      <t>2023</t>
    </r>
    <r>
      <rPr>
        <sz val="72"/>
        <color theme="1"/>
        <rFont val="方正小标宋简体"/>
        <charset val="134"/>
      </rPr>
      <t>年预算草案</t>
    </r>
  </si>
  <si>
    <r>
      <rPr>
        <b/>
        <sz val="22"/>
        <rFont val="宋体"/>
        <charset val="134"/>
      </rPr>
      <t>目</t>
    </r>
    <r>
      <rPr>
        <b/>
        <sz val="22"/>
        <rFont val="Calibri"/>
        <charset val="134"/>
      </rPr>
      <t xml:space="preserve">     </t>
    </r>
    <r>
      <rPr>
        <b/>
        <sz val="22"/>
        <rFont val="宋体"/>
        <charset val="134"/>
      </rPr>
      <t>录</t>
    </r>
  </si>
  <si>
    <t>一、2022年政府预算执行情况表</t>
  </si>
  <si>
    <t>（一）一般公共预算执行情况</t>
  </si>
  <si>
    <t>1.2022年澧县一般公共预算收入执行情况总表…………………表一</t>
  </si>
  <si>
    <t>2.2022年澧县一般公共预算收入执行情况明细表………………表二</t>
  </si>
  <si>
    <t>3.2022年澧县一般公共预算支出执行情况总表…………………表三</t>
  </si>
  <si>
    <t>4.2022年澧县一般公共预算支出执行情况明细表………………表四</t>
  </si>
  <si>
    <t>5.2022年度澧县一般公共预算基本支出经济分类明细…………表五</t>
  </si>
  <si>
    <t>6.2022年度澧县税收返还和转移支付执行情况表………………表六</t>
  </si>
  <si>
    <t xml:space="preserve">   2022年度澧县税收返还和转移支付执行情况表（分地区）……表六附1</t>
  </si>
  <si>
    <t>7.截止2022年底政府一般债务限额、余额情况表…………………表七</t>
  </si>
  <si>
    <t>（二）政府性基金预算执行情况</t>
  </si>
  <si>
    <t>8.2022年度澧县政府性基金预算收入执行情况表………………表八</t>
  </si>
  <si>
    <t>9.2022年度澧县政府性基金预算支出执行情况表……………表九</t>
  </si>
  <si>
    <t>10.2022年度澧县政府性基金预算专项转移支付表……………表十</t>
  </si>
  <si>
    <t>11.截止2022年底政府专项债务限额、余额情况表…………………表十一</t>
  </si>
  <si>
    <t>（三）国有资本经营预算执行情况</t>
  </si>
  <si>
    <t>12.2022年澧县国有资本经营预算收入执行情况表………………表十二</t>
  </si>
  <si>
    <t>13.2022年澧县国有资本经营预算支出执行情况表………………表十三</t>
  </si>
  <si>
    <t>（四）社会保险基金预算执行情况</t>
  </si>
  <si>
    <t>14.2022年澧县社会保险基金预算收入执行情况表………………表十四</t>
  </si>
  <si>
    <t>15.2022年澧县社会保险基金预算支出执行情况表………………表十五</t>
  </si>
  <si>
    <t>二、2023年政府预算草案</t>
  </si>
  <si>
    <t>（一）一般公共预算草案</t>
  </si>
  <si>
    <t>16.2023年澧县一般公共预算收入总表…………………表十六</t>
  </si>
  <si>
    <t>17.2023年澧县一般公共预算支出总表…………………表十七</t>
  </si>
  <si>
    <t>18.2023年澧县地方一般公共预算收入明细表…………表十八</t>
  </si>
  <si>
    <t>19.2023年度澧县一般公共预算支出明细表……………表十九</t>
  </si>
  <si>
    <t>20.2023年度澧县一般公共预算本级支出明细表……………表二十</t>
  </si>
  <si>
    <t>21.2023年一般公共预算基本支出表……………………表二十一</t>
  </si>
  <si>
    <t>22.2023年度澧县税收返还和转移支付执行情况表………………表二十二</t>
  </si>
  <si>
    <t xml:space="preserve">   2023年度澧县税收返还和转移支付执行情况表（分地区）…表二十二附1</t>
  </si>
  <si>
    <t xml:space="preserve">   2023年专项转移支付执行表（分项目）…表二十二附2</t>
  </si>
  <si>
    <t>23.2023年县级专项资金情况表…………………………表二十三</t>
  </si>
  <si>
    <t>24.截止2023年初政府一般债务限额、余额情况表…………………表二十四</t>
  </si>
  <si>
    <t>（二）政府性基金预算草案</t>
  </si>
  <si>
    <t>25.2023年政府性基金预算收入表…………………………表二十五</t>
  </si>
  <si>
    <t>26.2023年政府性基金预算支出表…………………………表二十六</t>
  </si>
  <si>
    <t>27.2023年县级政府性基金预算收入表……………………表二十七</t>
  </si>
  <si>
    <t>28.2023年县级政府性基金预算支出表……………………表二十八</t>
  </si>
  <si>
    <t>29.2023年度澧县政府性基金预算专项转移支付表……………表二十九</t>
  </si>
  <si>
    <t xml:space="preserve">   2023年度澧县政府性基金预算专项转移支付表（分地区）………表二十九附1</t>
  </si>
  <si>
    <t xml:space="preserve">   2023年度澧县政府性基金预算专项转移支付表（分项目）………表二十九附2</t>
  </si>
  <si>
    <t>30.截止2023年初政府专项债务限额、余额情况表…………………表三十</t>
  </si>
  <si>
    <t>（三）国有资本经营预算草案</t>
  </si>
  <si>
    <t>31.2023年澧县国有资本经营预算收入表…………………表三十一</t>
  </si>
  <si>
    <t>32.2023年国有资本经营预算支出表………………………表三十二</t>
  </si>
  <si>
    <t>33.2023年国有资本经营预算本级支出表………………………表三十三</t>
  </si>
  <si>
    <t>34.2023年对下安排转移支付的应当公开国有资本经营预算转移支付表…表三十四</t>
  </si>
  <si>
    <t>（四）社会保险基金预算草案</t>
  </si>
  <si>
    <t>35.2023年社会保险基金预算收入表…………………………表三十五</t>
  </si>
  <si>
    <t>36.2023年社会保险基金预算支出表…………………………表三十六</t>
  </si>
  <si>
    <t>表1</t>
  </si>
  <si>
    <t>2022年一般公共预算收入执行情况总表</t>
  </si>
  <si>
    <t>单位：万元</t>
  </si>
  <si>
    <t>项    目</t>
  </si>
  <si>
    <t>2021年决算数</t>
  </si>
  <si>
    <t>2022年执行数</t>
  </si>
  <si>
    <t>一、地方一般公共预算收入</t>
  </si>
  <si>
    <t>（一）税收收入</t>
  </si>
  <si>
    <t>（二）非税收入</t>
  </si>
  <si>
    <r>
      <rPr>
        <sz val="12"/>
        <color theme="1"/>
        <rFont val="Times New Roman"/>
        <charset val="134"/>
      </rPr>
      <t>1</t>
    </r>
    <r>
      <rPr>
        <sz val="12"/>
        <color theme="1"/>
        <rFont val="宋体"/>
        <charset val="134"/>
      </rPr>
      <t>、财政部门</t>
    </r>
  </si>
  <si>
    <r>
      <rPr>
        <sz val="12"/>
        <color theme="1"/>
        <rFont val="Times New Roman"/>
        <charset val="134"/>
      </rPr>
      <t>2</t>
    </r>
    <r>
      <rPr>
        <sz val="12"/>
        <color theme="1"/>
        <rFont val="宋体"/>
        <charset val="134"/>
      </rPr>
      <t>、税务部门</t>
    </r>
  </si>
  <si>
    <t>二、上级补助收入</t>
  </si>
  <si>
    <t>三、债务转贷收入</t>
  </si>
  <si>
    <r>
      <rPr>
        <b/>
        <sz val="12"/>
        <color theme="1"/>
        <rFont val="宋体"/>
        <charset val="134"/>
      </rPr>
      <t>四</t>
    </r>
    <r>
      <rPr>
        <b/>
        <sz val="12"/>
        <color theme="1"/>
        <rFont val="Times New Roman"/>
        <charset val="134"/>
      </rPr>
      <t xml:space="preserve"> </t>
    </r>
    <r>
      <rPr>
        <b/>
        <sz val="12"/>
        <color theme="1"/>
        <rFont val="宋体"/>
        <charset val="134"/>
      </rPr>
      <t>、上年结余及结转</t>
    </r>
  </si>
  <si>
    <t>五、调入资金</t>
  </si>
  <si>
    <r>
      <rPr>
        <sz val="12"/>
        <color theme="1"/>
        <rFont val="Times New Roman"/>
        <charset val="134"/>
      </rPr>
      <t xml:space="preserve">    1</t>
    </r>
    <r>
      <rPr>
        <sz val="12"/>
        <color theme="1"/>
        <rFont val="宋体"/>
        <charset val="134"/>
      </rPr>
      <t>、政府性基金调入资金</t>
    </r>
  </si>
  <si>
    <r>
      <rPr>
        <sz val="12"/>
        <color theme="1"/>
        <rFont val="Times New Roman"/>
        <charset val="134"/>
      </rPr>
      <t xml:space="preserve">    2</t>
    </r>
    <r>
      <rPr>
        <sz val="12"/>
        <color theme="1"/>
        <rFont val="宋体"/>
        <charset val="134"/>
      </rPr>
      <t>、国有资本经营预算调入资金</t>
    </r>
  </si>
  <si>
    <r>
      <rPr>
        <sz val="12"/>
        <color theme="1"/>
        <rFont val="Times New Roman"/>
        <charset val="134"/>
      </rPr>
      <t xml:space="preserve">    3</t>
    </r>
    <r>
      <rPr>
        <sz val="12"/>
        <color theme="1"/>
        <rFont val="宋体"/>
        <charset val="134"/>
      </rPr>
      <t>、财政专户调入资金</t>
    </r>
  </si>
  <si>
    <r>
      <rPr>
        <sz val="12"/>
        <color theme="1"/>
        <rFont val="Times New Roman"/>
        <charset val="134"/>
      </rPr>
      <t xml:space="preserve">    4</t>
    </r>
    <r>
      <rPr>
        <sz val="12"/>
        <color theme="1"/>
        <rFont val="宋体"/>
        <charset val="134"/>
      </rPr>
      <t>、其他调入资金</t>
    </r>
  </si>
  <si>
    <t>六、动用预算稳定调节基金</t>
  </si>
  <si>
    <t>收入合计</t>
  </si>
  <si>
    <t>注：1、地方一般公共预算收入完成15.86亿元，比预算调整短收0.67亿元。</t>
  </si>
  <si>
    <t xml:space="preserve">    2、地方政府一般债券收入3.53亿元，包括新增一般债券2.11亿元，再融资债券1.42亿元。</t>
  </si>
  <si>
    <t xml:space="preserve">    3、2022年地方一般公共预算收入明细详见附表2。</t>
  </si>
  <si>
    <t>表2</t>
  </si>
  <si>
    <t>2022年澧县地方一般公共预算收入执行明细表</t>
  </si>
  <si>
    <t>预算科目</t>
  </si>
  <si>
    <t>2022年预算数</t>
  </si>
  <si>
    <t>执行数为预算数的%</t>
  </si>
  <si>
    <t>一、税收收入</t>
  </si>
  <si>
    <t xml:space="preserve">    增值税</t>
  </si>
  <si>
    <t xml:space="preserve">    企业所得税</t>
  </si>
  <si>
    <t xml:space="preserve">    个人所得税</t>
  </si>
  <si>
    <t xml:space="preserve">    资源税</t>
  </si>
  <si>
    <t xml:space="preserve">    城市维护建设税</t>
  </si>
  <si>
    <t xml:space="preserve">    房产税</t>
  </si>
  <si>
    <t xml:space="preserve">    印花税</t>
  </si>
  <si>
    <t xml:space="preserve">    城镇土地使用税</t>
  </si>
  <si>
    <t xml:space="preserve">    土地增值税</t>
  </si>
  <si>
    <t xml:space="preserve">    车船税</t>
  </si>
  <si>
    <t xml:space="preserve">    耕地占用税</t>
  </si>
  <si>
    <t xml:space="preserve">    契税</t>
  </si>
  <si>
    <t xml:space="preserve">    环境保护税</t>
  </si>
  <si>
    <t>二、非税收入</t>
  </si>
  <si>
    <t xml:space="preserve">    专项收入</t>
  </si>
  <si>
    <t xml:space="preserve">    行政事业性收费收入</t>
  </si>
  <si>
    <t xml:space="preserve">    罚没收入</t>
  </si>
  <si>
    <t xml:space="preserve">    国有资源(资产)有偿使用收入</t>
  </si>
  <si>
    <t xml:space="preserve">    其他收入</t>
  </si>
  <si>
    <t>本 年 收 入 合 计</t>
  </si>
  <si>
    <t>注：国有资源有偿使用收入增长较快主要是砂石收入。</t>
  </si>
  <si>
    <t>附表3</t>
  </si>
  <si>
    <t>2022年一般公共预算支出执行情况总表</t>
  </si>
  <si>
    <t>项          目</t>
  </si>
  <si>
    <t>2022年预算执行数</t>
  </si>
  <si>
    <t>一、一般公共预算支出</t>
  </si>
  <si>
    <t>二、上解支出</t>
  </si>
  <si>
    <t>三、债务还本支出</t>
  </si>
  <si>
    <t>四、安排预算稳定调节基金</t>
  </si>
  <si>
    <t>五、年终结余</t>
  </si>
  <si>
    <r>
      <rPr>
        <sz val="12"/>
        <color theme="1"/>
        <rFont val="Times New Roman"/>
        <charset val="134"/>
      </rPr>
      <t xml:space="preserve">  1</t>
    </r>
    <r>
      <rPr>
        <sz val="12"/>
        <color theme="1"/>
        <rFont val="宋体"/>
        <charset val="134"/>
      </rPr>
      <t>、结转下年</t>
    </r>
  </si>
  <si>
    <r>
      <rPr>
        <sz val="12"/>
        <color theme="1"/>
        <rFont val="Times New Roman"/>
        <charset val="134"/>
      </rPr>
      <t xml:space="preserve">  2</t>
    </r>
    <r>
      <rPr>
        <sz val="12"/>
        <color theme="1"/>
        <rFont val="宋体"/>
        <charset val="134"/>
      </rPr>
      <t>、结余</t>
    </r>
  </si>
  <si>
    <t>支出合计</t>
  </si>
  <si>
    <t xml:space="preserve">  注：2022年一般公共预算支出分科目情况详见表4。</t>
  </si>
  <si>
    <t>附表4</t>
  </si>
  <si>
    <t xml:space="preserve"> 2022年度澧县一般公共预算支出执行情况明细表</t>
  </si>
  <si>
    <t>单位:万元</t>
  </si>
  <si>
    <r>
      <rPr>
        <b/>
        <sz val="12"/>
        <color theme="1"/>
        <rFont val="Times New Roman"/>
        <charset val="134"/>
      </rPr>
      <t>2022</t>
    </r>
    <r>
      <rPr>
        <b/>
        <sz val="12"/>
        <color theme="1"/>
        <rFont val="宋体"/>
        <charset val="134"/>
      </rPr>
      <t>年执行数</t>
    </r>
  </si>
  <si>
    <r>
      <rPr>
        <b/>
        <sz val="12"/>
        <color theme="1"/>
        <rFont val="Times New Roman"/>
        <charset val="134"/>
      </rPr>
      <t>2021</t>
    </r>
    <r>
      <rPr>
        <b/>
        <sz val="12"/>
        <color theme="1"/>
        <rFont val="宋体"/>
        <charset val="134"/>
      </rPr>
      <t>年决算数</t>
    </r>
  </si>
  <si>
    <t>执行数为上年决算数的%</t>
  </si>
  <si>
    <t>一般公共预算支出</t>
  </si>
  <si>
    <t>一般公共服务支出</t>
  </si>
  <si>
    <t xml:space="preserve">  人大事务</t>
  </si>
  <si>
    <t xml:space="preserve">    行政运行</t>
  </si>
  <si>
    <t xml:space="preserve">    一般行政管理事务</t>
  </si>
  <si>
    <t xml:space="preserve">    机关服务</t>
  </si>
  <si>
    <t xml:space="preserve">    人大会议</t>
  </si>
  <si>
    <t xml:space="preserve">    人大立法</t>
  </si>
  <si>
    <t xml:space="preserve">    人大监督</t>
  </si>
  <si>
    <t xml:space="preserve">    人大代表履职能力提升</t>
  </si>
  <si>
    <t xml:space="preserve">    代表工作</t>
  </si>
  <si>
    <t xml:space="preserve">    人大信访工作</t>
  </si>
  <si>
    <t xml:space="preserve">    事业运行</t>
  </si>
  <si>
    <t xml:space="preserve">    其他人大事务支出</t>
  </si>
  <si>
    <t xml:space="preserve">  政协事务</t>
  </si>
  <si>
    <t xml:space="preserve">    政协会议</t>
  </si>
  <si>
    <t xml:space="preserve">    委员视察</t>
  </si>
  <si>
    <t xml:space="preserve">    参政议政</t>
  </si>
  <si>
    <t xml:space="preserve">    其他政协事务支出</t>
  </si>
  <si>
    <t xml:space="preserve">  政府办公厅(室)及相关机构事务</t>
  </si>
  <si>
    <t xml:space="preserve">    专项服务</t>
  </si>
  <si>
    <t xml:space="preserve">    专项业务及机关事务管理</t>
  </si>
  <si>
    <t xml:space="preserve">    政务公开审批</t>
  </si>
  <si>
    <t xml:space="preserve">    信访事务</t>
  </si>
  <si>
    <t xml:space="preserve">    参事事务</t>
  </si>
  <si>
    <t xml:space="preserve">    其他政府办公厅(室)及相关机构事务支出</t>
  </si>
  <si>
    <t xml:space="preserve">  发展与改革事务</t>
  </si>
  <si>
    <t xml:space="preserve">    战略规划与实施</t>
  </si>
  <si>
    <t xml:space="preserve">    日常经济运行调节</t>
  </si>
  <si>
    <t xml:space="preserve">    社会事业发展规划</t>
  </si>
  <si>
    <t xml:space="preserve">    经济体制改革研究</t>
  </si>
  <si>
    <t xml:space="preserve">    物价管理</t>
  </si>
  <si>
    <t xml:space="preserve">    其他发展与改革事务支出</t>
  </si>
  <si>
    <t xml:space="preserve">  统计信息事务</t>
  </si>
  <si>
    <t xml:space="preserve">    信息事务</t>
  </si>
  <si>
    <t xml:space="preserve">    专项统计业务</t>
  </si>
  <si>
    <t xml:space="preserve">    统计管理</t>
  </si>
  <si>
    <t xml:space="preserve">    专项普查活动</t>
  </si>
  <si>
    <t xml:space="preserve">    统计抽样调查</t>
  </si>
  <si>
    <t xml:space="preserve">    其他统计信息事务支出</t>
  </si>
  <si>
    <t xml:space="preserve">  财政事务</t>
  </si>
  <si>
    <t xml:space="preserve">    预算改革业务</t>
  </si>
  <si>
    <t xml:space="preserve">    财政国库业务</t>
  </si>
  <si>
    <t xml:space="preserve">    财政监察</t>
  </si>
  <si>
    <t xml:space="preserve">    信息化建设</t>
  </si>
  <si>
    <t xml:space="preserve">    财政委托业务支出</t>
  </si>
  <si>
    <t xml:space="preserve">    其他财政事务支出</t>
  </si>
  <si>
    <t xml:space="preserve">  税收事务</t>
  </si>
  <si>
    <t xml:space="preserve">    税收业务</t>
  </si>
  <si>
    <t xml:space="preserve">    其他税收事务支出</t>
  </si>
  <si>
    <t xml:space="preserve">  审计事务</t>
  </si>
  <si>
    <t xml:space="preserve">    审计业务</t>
  </si>
  <si>
    <t xml:space="preserve">    审计管理</t>
  </si>
  <si>
    <t xml:space="preserve">    其他审计事务支出</t>
  </si>
  <si>
    <t xml:space="preserve">  海关事务</t>
  </si>
  <si>
    <t xml:space="preserve">    缉私办案</t>
  </si>
  <si>
    <t xml:space="preserve">    口岸管理</t>
  </si>
  <si>
    <t xml:space="preserve">    海关关务</t>
  </si>
  <si>
    <t xml:space="preserve">    关税征管</t>
  </si>
  <si>
    <t xml:space="preserve">    海关监管</t>
  </si>
  <si>
    <t xml:space="preserve">    检验检疫</t>
  </si>
  <si>
    <t xml:space="preserve">    其他海关事务支出</t>
  </si>
  <si>
    <t xml:space="preserve">  纪检监察事务</t>
  </si>
  <si>
    <t xml:space="preserve">    大案要案查处</t>
  </si>
  <si>
    <t xml:space="preserve">    派驻派出机构</t>
  </si>
  <si>
    <t xml:space="preserve">    巡视工作</t>
  </si>
  <si>
    <t xml:space="preserve">    其他纪检监察事务支出</t>
  </si>
  <si>
    <t xml:space="preserve">  商贸事务</t>
  </si>
  <si>
    <t xml:space="preserve">    对外贸易管理</t>
  </si>
  <si>
    <t xml:space="preserve">    国际经济合作</t>
  </si>
  <si>
    <t xml:space="preserve">    外资管理</t>
  </si>
  <si>
    <t xml:space="preserve">    国内贸易管理</t>
  </si>
  <si>
    <t xml:space="preserve">    招商引资</t>
  </si>
  <si>
    <t xml:space="preserve">    其他商贸事务支出</t>
  </si>
  <si>
    <t xml:space="preserve">  知识产权事务</t>
  </si>
  <si>
    <t xml:space="preserve">    专利审批</t>
  </si>
  <si>
    <t xml:space="preserve">    知识产权战略和规划</t>
  </si>
  <si>
    <t xml:space="preserve">    国际合作与交流</t>
  </si>
  <si>
    <t xml:space="preserve">    知识产权宏观管理</t>
  </si>
  <si>
    <t xml:space="preserve">    商标管理</t>
  </si>
  <si>
    <t xml:space="preserve">    原产地地理标志管理</t>
  </si>
  <si>
    <t xml:space="preserve">    其他知识产权事务支出</t>
  </si>
  <si>
    <t xml:space="preserve">  民族事务</t>
  </si>
  <si>
    <t xml:space="preserve">    民族工作专项</t>
  </si>
  <si>
    <t xml:space="preserve">    其他民族事务支出</t>
  </si>
  <si>
    <t xml:space="preserve">  港澳台事务</t>
  </si>
  <si>
    <t xml:space="preserve">    港澳事务</t>
  </si>
  <si>
    <t xml:space="preserve">    台湾事务</t>
  </si>
  <si>
    <t xml:space="preserve">    其他港澳台事务支出</t>
  </si>
  <si>
    <t xml:space="preserve">  档案事务</t>
  </si>
  <si>
    <t xml:space="preserve">    档案馆</t>
  </si>
  <si>
    <t xml:space="preserve">    其他档案事务支出</t>
  </si>
  <si>
    <t xml:space="preserve">  民主党派及工商联事务</t>
  </si>
  <si>
    <t xml:space="preserve">    其他民主党派及工商联事务支出</t>
  </si>
  <si>
    <t xml:space="preserve">  群众团体事务</t>
  </si>
  <si>
    <t xml:space="preserve">    工会事务</t>
  </si>
  <si>
    <t xml:space="preserve">    其他群众团体事务支出</t>
  </si>
  <si>
    <t xml:space="preserve">  党委办公厅(室)及相关机构事务</t>
  </si>
  <si>
    <t xml:space="preserve">    专项业务</t>
  </si>
  <si>
    <t xml:space="preserve">    其他党委办公厅(室)及相关机构事务支出</t>
  </si>
  <si>
    <t xml:space="preserve">  组织事务</t>
  </si>
  <si>
    <t xml:space="preserve">    公务员事务</t>
  </si>
  <si>
    <t xml:space="preserve">    其他组织事务支出</t>
  </si>
  <si>
    <t xml:space="preserve">  宣传事务</t>
  </si>
  <si>
    <t xml:space="preserve">    宣传管理</t>
  </si>
  <si>
    <t xml:space="preserve">    其他宣传事务支出</t>
  </si>
  <si>
    <t xml:space="preserve">  统战事务</t>
  </si>
  <si>
    <t xml:space="preserve">    宗教事务</t>
  </si>
  <si>
    <t xml:space="preserve">    华侨事务</t>
  </si>
  <si>
    <t xml:space="preserve">    其他统战事务支出</t>
  </si>
  <si>
    <t xml:space="preserve">  对外联络事务</t>
  </si>
  <si>
    <t xml:space="preserve">    其他对外联络事务支出</t>
  </si>
  <si>
    <t xml:space="preserve">  其他共产党事务支出</t>
  </si>
  <si>
    <t xml:space="preserve">    其他共产党事务支出</t>
  </si>
  <si>
    <t xml:space="preserve">  网信事务</t>
  </si>
  <si>
    <t xml:space="preserve">    信息安全事务</t>
  </si>
  <si>
    <t xml:space="preserve">    其他网信事务支出</t>
  </si>
  <si>
    <t xml:space="preserve">  市场监督管理事务</t>
  </si>
  <si>
    <t xml:space="preserve">    市场主体管理</t>
  </si>
  <si>
    <t xml:space="preserve">    市场秩序执法</t>
  </si>
  <si>
    <t xml:space="preserve">    质量基础</t>
  </si>
  <si>
    <t xml:space="preserve">    药品事务</t>
  </si>
  <si>
    <t xml:space="preserve">    医疗器械事务</t>
  </si>
  <si>
    <t xml:space="preserve">    化妆品事务</t>
  </si>
  <si>
    <t xml:space="preserve">    质量安全监管</t>
  </si>
  <si>
    <t xml:space="preserve">    食品安全监管</t>
  </si>
  <si>
    <t xml:space="preserve">    其他市场监督管理事务</t>
  </si>
  <si>
    <t xml:space="preserve">  其他一般公共服务支出(款)</t>
  </si>
  <si>
    <t xml:space="preserve">    国家赔偿费用支出</t>
  </si>
  <si>
    <t xml:space="preserve">    其他一般公共服务支出(项)</t>
  </si>
  <si>
    <t>外交支出</t>
  </si>
  <si>
    <t xml:space="preserve">  外交管理事务</t>
  </si>
  <si>
    <t xml:space="preserve">    其他外交管理事务支出</t>
  </si>
  <si>
    <t xml:space="preserve">  驻外机构</t>
  </si>
  <si>
    <t xml:space="preserve">    驻外使领馆(团、处)</t>
  </si>
  <si>
    <t xml:space="preserve">    其他驻外机构支出</t>
  </si>
  <si>
    <t xml:space="preserve">  对外援助</t>
  </si>
  <si>
    <t xml:space="preserve">    援外优惠贷款贴息</t>
  </si>
  <si>
    <t xml:space="preserve">    对外援助</t>
  </si>
  <si>
    <t xml:space="preserve">  国际组织</t>
  </si>
  <si>
    <t xml:space="preserve">    国际组织会费</t>
  </si>
  <si>
    <t xml:space="preserve">    国际组织捐赠</t>
  </si>
  <si>
    <t xml:space="preserve">    维和摊款</t>
  </si>
  <si>
    <t xml:space="preserve">    国际组织股金及基金</t>
  </si>
  <si>
    <t xml:space="preserve">    其他国际组织支出</t>
  </si>
  <si>
    <t xml:space="preserve">  对外合作与交流</t>
  </si>
  <si>
    <t xml:space="preserve">    在华国际会议</t>
  </si>
  <si>
    <t xml:space="preserve">    国际交流活动</t>
  </si>
  <si>
    <t xml:space="preserve">    对外合作活动</t>
  </si>
  <si>
    <t xml:space="preserve">    其他对外合作与交流支出</t>
  </si>
  <si>
    <t xml:space="preserve">  对外宣传(款)</t>
  </si>
  <si>
    <t xml:space="preserve">    对外宣传(项)</t>
  </si>
  <si>
    <t xml:space="preserve">  边界勘界联检</t>
  </si>
  <si>
    <t xml:space="preserve">    边界勘界</t>
  </si>
  <si>
    <t xml:space="preserve">    边界联检</t>
  </si>
  <si>
    <t xml:space="preserve">    边界界桩维护</t>
  </si>
  <si>
    <t xml:space="preserve">    其他支出</t>
  </si>
  <si>
    <t xml:space="preserve">  国际发展合作</t>
  </si>
  <si>
    <t xml:space="preserve">    其他国际发展合作支出</t>
  </si>
  <si>
    <t xml:space="preserve">  其他外交支出(款)</t>
  </si>
  <si>
    <t xml:space="preserve">    其他外交支出(项)</t>
  </si>
  <si>
    <t>国防支出</t>
  </si>
  <si>
    <t xml:space="preserve">  现役部队(款)</t>
  </si>
  <si>
    <t xml:space="preserve">    现役部队(项)</t>
  </si>
  <si>
    <t xml:space="preserve">  国防科研事业(款)</t>
  </si>
  <si>
    <t xml:space="preserve">    国防科研事业(项)</t>
  </si>
  <si>
    <t xml:space="preserve">  专项工程(款)</t>
  </si>
  <si>
    <t xml:space="preserve">    专项工程(项)</t>
  </si>
  <si>
    <t xml:space="preserve">  国防动员</t>
  </si>
  <si>
    <t xml:space="preserve">    兵役征集</t>
  </si>
  <si>
    <t xml:space="preserve">    经济动员</t>
  </si>
  <si>
    <t xml:space="preserve">    人民防空</t>
  </si>
  <si>
    <t xml:space="preserve">    交通战备</t>
  </si>
  <si>
    <t xml:space="preserve">    民兵</t>
  </si>
  <si>
    <t xml:space="preserve">    边海防</t>
  </si>
  <si>
    <t xml:space="preserve">    其他国防动员支出</t>
  </si>
  <si>
    <t xml:space="preserve">  其他国防支出(款)</t>
  </si>
  <si>
    <t xml:space="preserve">    其他国防支出(项)</t>
  </si>
  <si>
    <t>公共安全支出</t>
  </si>
  <si>
    <t xml:space="preserve">  武装警察部队(款)</t>
  </si>
  <si>
    <t xml:space="preserve">    武装警察部队(项)</t>
  </si>
  <si>
    <t xml:space="preserve">    其他武装警察部队支出</t>
  </si>
  <si>
    <t xml:space="preserve">  公安</t>
  </si>
  <si>
    <t xml:space="preserve">    执法办案</t>
  </si>
  <si>
    <t xml:space="preserve">    特别业务</t>
  </si>
  <si>
    <t xml:space="preserve">    特勤业务</t>
  </si>
  <si>
    <t xml:space="preserve">    移民事务</t>
  </si>
  <si>
    <t xml:space="preserve">    其他公安支出</t>
  </si>
  <si>
    <t xml:space="preserve">  国家安全</t>
  </si>
  <si>
    <t xml:space="preserve">    安全业务</t>
  </si>
  <si>
    <t xml:space="preserve">    其他国家安全支出</t>
  </si>
  <si>
    <t xml:space="preserve">  检察</t>
  </si>
  <si>
    <t xml:space="preserve">    “两房”建设</t>
  </si>
  <si>
    <t xml:space="preserve">    检察监督</t>
  </si>
  <si>
    <t xml:space="preserve">    其他检察支出</t>
  </si>
  <si>
    <t xml:space="preserve">  法院</t>
  </si>
  <si>
    <t xml:space="preserve">    案件审判</t>
  </si>
  <si>
    <t xml:space="preserve">    案件执行</t>
  </si>
  <si>
    <t xml:space="preserve">    “两庭”建设</t>
  </si>
  <si>
    <t xml:space="preserve">    其他法院支出</t>
  </si>
  <si>
    <t xml:space="preserve">  司法</t>
  </si>
  <si>
    <t xml:space="preserve">    基层司法业务</t>
  </si>
  <si>
    <t xml:space="preserve">    普法宣传</t>
  </si>
  <si>
    <t xml:space="preserve">    律师管理</t>
  </si>
  <si>
    <t xml:space="preserve">    公共法律服务</t>
  </si>
  <si>
    <t xml:space="preserve">    国家统一法律职业资格考试</t>
  </si>
  <si>
    <t xml:space="preserve">    社区矫正</t>
  </si>
  <si>
    <t xml:space="preserve">    法制建设</t>
  </si>
  <si>
    <t xml:space="preserve">    其他司法支出</t>
  </si>
  <si>
    <t xml:space="preserve">  监狱</t>
  </si>
  <si>
    <t xml:space="preserve">    犯人生活</t>
  </si>
  <si>
    <t xml:space="preserve">    犯人改造</t>
  </si>
  <si>
    <t xml:space="preserve">    狱政设施建设</t>
  </si>
  <si>
    <t xml:space="preserve">    其他监狱支出</t>
  </si>
  <si>
    <t xml:space="preserve">  强制隔离戒毒</t>
  </si>
  <si>
    <t xml:space="preserve">    强制隔离戒毒人员生活</t>
  </si>
  <si>
    <t xml:space="preserve">    强制隔离戒毒人员教育</t>
  </si>
  <si>
    <t xml:space="preserve">    所政设施建设</t>
  </si>
  <si>
    <t xml:space="preserve">    其他强制隔离戒毒支出</t>
  </si>
  <si>
    <t xml:space="preserve">  国家保密</t>
  </si>
  <si>
    <t xml:space="preserve">    保密技术</t>
  </si>
  <si>
    <t xml:space="preserve">    保密管理</t>
  </si>
  <si>
    <t xml:space="preserve">    其他国家保密支出</t>
  </si>
  <si>
    <t xml:space="preserve">  缉私警察</t>
  </si>
  <si>
    <t xml:space="preserve">    缉私业务</t>
  </si>
  <si>
    <t xml:space="preserve">    其他缉私警察支出</t>
  </si>
  <si>
    <t xml:space="preserve">  其他公共安全支出(款)</t>
  </si>
  <si>
    <t xml:space="preserve">    国家司法救助支出</t>
  </si>
  <si>
    <t xml:space="preserve">    其他公共安全支出(项)</t>
  </si>
  <si>
    <t>教育支出</t>
  </si>
  <si>
    <t xml:space="preserve">  教育管理事务</t>
  </si>
  <si>
    <t xml:space="preserve">    其他教育管理事务支出</t>
  </si>
  <si>
    <t xml:space="preserve">  普通教育</t>
  </si>
  <si>
    <t xml:space="preserve">    学前教育</t>
  </si>
  <si>
    <t xml:space="preserve">    小学教育</t>
  </si>
  <si>
    <t xml:space="preserve">    初中教育</t>
  </si>
  <si>
    <t xml:space="preserve">    高中教育</t>
  </si>
  <si>
    <t xml:space="preserve">    高等教育</t>
  </si>
  <si>
    <t xml:space="preserve">    其他普通教育支出</t>
  </si>
  <si>
    <t xml:space="preserve">  职业教育</t>
  </si>
  <si>
    <t xml:space="preserve">    初等职业教育</t>
  </si>
  <si>
    <t xml:space="preserve">    中等职业教育</t>
  </si>
  <si>
    <t xml:space="preserve">    技校教育</t>
  </si>
  <si>
    <t xml:space="preserve">    高等职业教育</t>
  </si>
  <si>
    <t xml:space="preserve">    其他职业教育支出</t>
  </si>
  <si>
    <t xml:space="preserve">  成人教育</t>
  </si>
  <si>
    <t xml:space="preserve">    成人初等教育</t>
  </si>
  <si>
    <t xml:space="preserve">    成人中等教育</t>
  </si>
  <si>
    <t xml:space="preserve">    成人高等教育</t>
  </si>
  <si>
    <t xml:space="preserve">    成人广播电视教育</t>
  </si>
  <si>
    <t xml:space="preserve">    其他成人教育支出</t>
  </si>
  <si>
    <t xml:space="preserve">  广播电视教育</t>
  </si>
  <si>
    <t xml:space="preserve">    广播电视学校</t>
  </si>
  <si>
    <t xml:space="preserve">    教育电视台</t>
  </si>
  <si>
    <t xml:space="preserve">    其他广播电视教育支出</t>
  </si>
  <si>
    <t xml:space="preserve">  留学教育</t>
  </si>
  <si>
    <t xml:space="preserve">    出国留学教育</t>
  </si>
  <si>
    <t xml:space="preserve">    来华留学教育</t>
  </si>
  <si>
    <t xml:space="preserve">    其他留学教育支出</t>
  </si>
  <si>
    <t xml:space="preserve">  特殊教育</t>
  </si>
  <si>
    <t xml:space="preserve">    特殊学校教育</t>
  </si>
  <si>
    <t xml:space="preserve">    工读学校教育</t>
  </si>
  <si>
    <t xml:space="preserve">    其他特殊教育支出</t>
  </si>
  <si>
    <t xml:space="preserve">  进修及培训</t>
  </si>
  <si>
    <t xml:space="preserve">    教师进修</t>
  </si>
  <si>
    <t xml:space="preserve">    干部教育</t>
  </si>
  <si>
    <t xml:space="preserve">    培训支出</t>
  </si>
  <si>
    <t xml:space="preserve">    退役士兵能力提升</t>
  </si>
  <si>
    <t xml:space="preserve">    其他进修及培训</t>
  </si>
  <si>
    <t xml:space="preserve">  教育费附加安排的支出</t>
  </si>
  <si>
    <t xml:space="preserve">    农村中小学校舍建设</t>
  </si>
  <si>
    <t xml:space="preserve">    农村中小学教学设施</t>
  </si>
  <si>
    <t xml:space="preserve">    城市中小学校舍建设</t>
  </si>
  <si>
    <t xml:space="preserve">    城市中小学教学设施</t>
  </si>
  <si>
    <t xml:space="preserve">    中等职业学校教学设施</t>
  </si>
  <si>
    <t xml:space="preserve">    其他教育费附加安排的支出</t>
  </si>
  <si>
    <t xml:space="preserve">  其他教育支出(款)</t>
  </si>
  <si>
    <t xml:space="preserve">    其他教育支出(项)</t>
  </si>
  <si>
    <t>科学技术支出</t>
  </si>
  <si>
    <t xml:space="preserve">  科学技术管理事务</t>
  </si>
  <si>
    <t xml:space="preserve">    其他科学技术管理事务支出</t>
  </si>
  <si>
    <t xml:space="preserve">  基础研究</t>
  </si>
  <si>
    <t xml:space="preserve">    机构运行</t>
  </si>
  <si>
    <t xml:space="preserve">    自然科学基金</t>
  </si>
  <si>
    <t xml:space="preserve">    实验室及相关设施</t>
  </si>
  <si>
    <t xml:space="preserve">    重大科学工程</t>
  </si>
  <si>
    <t xml:space="preserve">    专项基础科研</t>
  </si>
  <si>
    <t xml:space="preserve">    专项技术基础</t>
  </si>
  <si>
    <t xml:space="preserve">    科技人才队伍建设</t>
  </si>
  <si>
    <t xml:space="preserve">    其他基础研究支出</t>
  </si>
  <si>
    <t xml:space="preserve">  应用研究</t>
  </si>
  <si>
    <t xml:space="preserve">    社会公益研究</t>
  </si>
  <si>
    <t xml:space="preserve">    高技术研究</t>
  </si>
  <si>
    <t xml:space="preserve">    专项科研试制</t>
  </si>
  <si>
    <t xml:space="preserve">    其他应用研究支出</t>
  </si>
  <si>
    <t xml:space="preserve">  技术研究与开发</t>
  </si>
  <si>
    <t xml:space="preserve">    科技成果转化与扩散</t>
  </si>
  <si>
    <t xml:space="preserve">    共性技术研究与开发</t>
  </si>
  <si>
    <t xml:space="preserve">    其他技术研究与开发支出</t>
  </si>
  <si>
    <t xml:space="preserve">  科技条件与服务</t>
  </si>
  <si>
    <t xml:space="preserve">    技术创新服务体系</t>
  </si>
  <si>
    <t xml:space="preserve">    科技条件专项</t>
  </si>
  <si>
    <t xml:space="preserve">    其他科技条件与服务支出</t>
  </si>
  <si>
    <t xml:space="preserve">  社会科学</t>
  </si>
  <si>
    <t xml:space="preserve">    社会科学研究机构</t>
  </si>
  <si>
    <t xml:space="preserve">    社会科学研究</t>
  </si>
  <si>
    <t xml:space="preserve">    社科基金支出</t>
  </si>
  <si>
    <t xml:space="preserve">    其他社会科学支出</t>
  </si>
  <si>
    <t xml:space="preserve">  科学技术普及</t>
  </si>
  <si>
    <t xml:space="preserve">    科普活动</t>
  </si>
  <si>
    <t xml:space="preserve">    青少年科技活动</t>
  </si>
  <si>
    <t xml:space="preserve">    学术交流活动</t>
  </si>
  <si>
    <t xml:space="preserve">    科技馆站</t>
  </si>
  <si>
    <t xml:space="preserve">    其他科学技术普及支出</t>
  </si>
  <si>
    <t xml:space="preserve">  科技交流与合作</t>
  </si>
  <si>
    <t xml:space="preserve">    国际交流与合作</t>
  </si>
  <si>
    <t xml:space="preserve">    重大科技合作项目</t>
  </si>
  <si>
    <t xml:space="preserve">    其他科技交流与合作支出</t>
  </si>
  <si>
    <t xml:space="preserve">  科技重大项目</t>
  </si>
  <si>
    <t xml:space="preserve">    科技重大专项</t>
  </si>
  <si>
    <t xml:space="preserve">    重点研发计划</t>
  </si>
  <si>
    <t xml:space="preserve">    其他科技重大项目</t>
  </si>
  <si>
    <t xml:space="preserve">  其他科学技术支出(款)</t>
  </si>
  <si>
    <t xml:space="preserve">    科技奖励</t>
  </si>
  <si>
    <t xml:space="preserve">    核应急</t>
  </si>
  <si>
    <t xml:space="preserve">    转制科研机构</t>
  </si>
  <si>
    <t xml:space="preserve">    其他科学技术支出(项)</t>
  </si>
  <si>
    <t>文化旅游体育与传媒支出</t>
  </si>
  <si>
    <t xml:space="preserve">  文化和旅游</t>
  </si>
  <si>
    <t xml:space="preserve">    图书馆</t>
  </si>
  <si>
    <t xml:space="preserve">    文化展示及纪念机构</t>
  </si>
  <si>
    <t xml:space="preserve">    艺术表演场所</t>
  </si>
  <si>
    <t xml:space="preserve">    艺术表演团体</t>
  </si>
  <si>
    <t xml:space="preserve">    文化活动</t>
  </si>
  <si>
    <t xml:space="preserve">    群众文化</t>
  </si>
  <si>
    <t xml:space="preserve">    文化和旅游交流与合作</t>
  </si>
  <si>
    <t xml:space="preserve">    文化创作与保护</t>
  </si>
  <si>
    <t xml:space="preserve">    文化和旅游市场管理</t>
  </si>
  <si>
    <t xml:space="preserve">    旅游宣传</t>
  </si>
  <si>
    <t xml:space="preserve">    文化和旅游管理事务</t>
  </si>
  <si>
    <t xml:space="preserve">    其他文化和旅游支出</t>
  </si>
  <si>
    <t xml:space="preserve">  文物</t>
  </si>
  <si>
    <t xml:space="preserve">    文物保护</t>
  </si>
  <si>
    <t xml:space="preserve">    博物馆</t>
  </si>
  <si>
    <t xml:space="preserve">    历史名城与古迹</t>
  </si>
  <si>
    <t xml:space="preserve">    其他文物支出</t>
  </si>
  <si>
    <t xml:space="preserve">  体育</t>
  </si>
  <si>
    <t xml:space="preserve">    运动项目管理</t>
  </si>
  <si>
    <t xml:space="preserve">    体育竞赛</t>
  </si>
  <si>
    <t xml:space="preserve">    体育训练</t>
  </si>
  <si>
    <t xml:space="preserve">    体育场馆</t>
  </si>
  <si>
    <t xml:space="preserve">    群众体育</t>
  </si>
  <si>
    <t xml:space="preserve">    体育交流与合作</t>
  </si>
  <si>
    <t xml:space="preserve">    其他体育支出</t>
  </si>
  <si>
    <t xml:space="preserve">  新闻出版电影</t>
  </si>
  <si>
    <t xml:space="preserve">    新闻通讯</t>
  </si>
  <si>
    <t xml:space="preserve">    出版发行</t>
  </si>
  <si>
    <t xml:space="preserve">    版权管理</t>
  </si>
  <si>
    <t xml:space="preserve">    电影</t>
  </si>
  <si>
    <t xml:space="preserve">    其他新闻出版电影支出</t>
  </si>
  <si>
    <t xml:space="preserve">  广播电视</t>
  </si>
  <si>
    <t xml:space="preserve">    监测监管</t>
  </si>
  <si>
    <t xml:space="preserve">    传输发射</t>
  </si>
  <si>
    <t xml:space="preserve">    广播电视事务</t>
  </si>
  <si>
    <t xml:space="preserve">    其他广播电视支出</t>
  </si>
  <si>
    <t xml:space="preserve">  其他文化旅游体育与传媒支出(款)</t>
  </si>
  <si>
    <t xml:space="preserve">    宣传文化发展专项支出</t>
  </si>
  <si>
    <t xml:space="preserve">    文化产业发展专项支出</t>
  </si>
  <si>
    <t xml:space="preserve">    其他文化旅游体育与传媒支出(项)</t>
  </si>
  <si>
    <t>社会保障和就业支出</t>
  </si>
  <si>
    <t xml:space="preserve">  人力资源和社会保障管理事务</t>
  </si>
  <si>
    <t xml:space="preserve">    综合业务管理</t>
  </si>
  <si>
    <t xml:space="preserve">    劳动保障监察</t>
  </si>
  <si>
    <t xml:space="preserve">    就业管理事务</t>
  </si>
  <si>
    <t xml:space="preserve">    社会保险业务管理事务</t>
  </si>
  <si>
    <t xml:space="preserve">    社会保险经办机构</t>
  </si>
  <si>
    <t xml:space="preserve">    劳动关系和维权</t>
  </si>
  <si>
    <t xml:space="preserve">    公共就业服务和职业技能鉴定机构</t>
  </si>
  <si>
    <t xml:space="preserve">    劳动人事争议调解仲裁</t>
  </si>
  <si>
    <t xml:space="preserve">    政府特殊津贴</t>
  </si>
  <si>
    <t xml:space="preserve">    资助留学回国人员</t>
  </si>
  <si>
    <t xml:space="preserve">    博士后日常经费</t>
  </si>
  <si>
    <t xml:space="preserve">    引进人才费用</t>
  </si>
  <si>
    <t xml:space="preserve">    其他人力资源和社会保障管理事务支出</t>
  </si>
  <si>
    <t xml:space="preserve">  民政管理事务</t>
  </si>
  <si>
    <t xml:space="preserve">    社会组织管理</t>
  </si>
  <si>
    <t xml:space="preserve">    行政区划和地名管理</t>
  </si>
  <si>
    <t xml:space="preserve">    基层政权建设和社区治理</t>
  </si>
  <si>
    <t xml:space="preserve">    其他民政管理事务支出</t>
  </si>
  <si>
    <t xml:space="preserve">  补充全国社会保障基金</t>
  </si>
  <si>
    <t xml:space="preserve">    用一般公共预算补充基金</t>
  </si>
  <si>
    <t xml:space="preserve">  行政事业单位养老支出</t>
  </si>
  <si>
    <t xml:space="preserve">    行政单位离退休</t>
  </si>
  <si>
    <t xml:space="preserve">    事业单位离退休</t>
  </si>
  <si>
    <t xml:space="preserve">    离退休人员管理机构</t>
  </si>
  <si>
    <t xml:space="preserve">    机关事业单位基本养老保险缴费支出</t>
  </si>
  <si>
    <t xml:space="preserve">    机关事业单位职业年金缴费支出</t>
  </si>
  <si>
    <t xml:space="preserve">    对机关事业单位基本养老保险基金的补助</t>
  </si>
  <si>
    <t xml:space="preserve">    对机关事业单位职业年金的补助</t>
  </si>
  <si>
    <t xml:space="preserve">    其他行政事业单位养老支出</t>
  </si>
  <si>
    <t xml:space="preserve">  企业改革补助</t>
  </si>
  <si>
    <t xml:space="preserve">    企业关闭破产补助</t>
  </si>
  <si>
    <t xml:space="preserve">    厂办大集体改革补助</t>
  </si>
  <si>
    <t xml:space="preserve">    其他企业改革发展补助</t>
  </si>
  <si>
    <t xml:space="preserve">  就业补助</t>
  </si>
  <si>
    <t xml:space="preserve">    就业创业服务补贴</t>
  </si>
  <si>
    <t xml:space="preserve">    职业培训补贴</t>
  </si>
  <si>
    <t xml:space="preserve">    社会保险补贴</t>
  </si>
  <si>
    <t xml:space="preserve">    公益性岗位补贴</t>
  </si>
  <si>
    <t xml:space="preserve">    职业技能鉴定补贴</t>
  </si>
  <si>
    <t xml:space="preserve">    就业见习补贴</t>
  </si>
  <si>
    <t xml:space="preserve">    高技能人才培养补助</t>
  </si>
  <si>
    <t xml:space="preserve">    促进创业补贴</t>
  </si>
  <si>
    <t xml:space="preserve">    其他就业补助支出</t>
  </si>
  <si>
    <t xml:space="preserve">  抚恤</t>
  </si>
  <si>
    <t xml:space="preserve">    死亡抚恤</t>
  </si>
  <si>
    <t xml:space="preserve">    伤残抚恤</t>
  </si>
  <si>
    <t xml:space="preserve">    在乡复员、退伍军人生活补助</t>
  </si>
  <si>
    <t xml:space="preserve">    优抚事业单位支出</t>
  </si>
  <si>
    <t xml:space="preserve">    义务兵优待</t>
  </si>
  <si>
    <t xml:space="preserve">    农村籍退役士兵老年生活补助</t>
  </si>
  <si>
    <t xml:space="preserve">    光荣院</t>
  </si>
  <si>
    <t xml:space="preserve">    烈士纪念设施管理维护</t>
  </si>
  <si>
    <t xml:space="preserve">    其他优抚支出</t>
  </si>
  <si>
    <t xml:space="preserve">  退役安置</t>
  </si>
  <si>
    <t xml:space="preserve">    退役士兵安置</t>
  </si>
  <si>
    <t xml:space="preserve">    军队移交政府的离退休人员安置</t>
  </si>
  <si>
    <t xml:space="preserve">    军队移交政府离退休干部管理机构</t>
  </si>
  <si>
    <t xml:space="preserve">    退役士兵管理教育</t>
  </si>
  <si>
    <t xml:space="preserve">    军队转业干部安置</t>
  </si>
  <si>
    <t xml:space="preserve">    其他退役安置支出</t>
  </si>
  <si>
    <t xml:space="preserve">  社会福利</t>
  </si>
  <si>
    <t xml:space="preserve">    儿童福利</t>
  </si>
  <si>
    <t xml:space="preserve">    老年福利</t>
  </si>
  <si>
    <t xml:space="preserve">    康复辅具</t>
  </si>
  <si>
    <t xml:space="preserve">    殡葬</t>
  </si>
  <si>
    <t xml:space="preserve">    社会福利事业单位</t>
  </si>
  <si>
    <t xml:space="preserve">    养老服务</t>
  </si>
  <si>
    <t xml:space="preserve">    其他社会福利支出</t>
  </si>
  <si>
    <t xml:space="preserve">  残疾人事业</t>
  </si>
  <si>
    <t xml:space="preserve">    残疾人康复</t>
  </si>
  <si>
    <t xml:space="preserve">    残疾人就业和扶贫</t>
  </si>
  <si>
    <t xml:space="preserve">    残疾人体育</t>
  </si>
  <si>
    <t xml:space="preserve">    残疾人生活和护理补贴</t>
  </si>
  <si>
    <t xml:space="preserve">    其他残疾人事业支出</t>
  </si>
  <si>
    <t xml:space="preserve">  红十字事业</t>
  </si>
  <si>
    <t xml:space="preserve">    其他红十字事业支出</t>
  </si>
  <si>
    <t xml:space="preserve">  最低生活保障</t>
  </si>
  <si>
    <t xml:space="preserve">    城市最低生活保障金支出</t>
  </si>
  <si>
    <t xml:space="preserve">    农村最低生活保障金支出</t>
  </si>
  <si>
    <t xml:space="preserve">  临时救助</t>
  </si>
  <si>
    <t xml:space="preserve">    临时救助支出</t>
  </si>
  <si>
    <t xml:space="preserve">    流浪乞讨人员救助支出</t>
  </si>
  <si>
    <t xml:space="preserve">  特困人员救助供养</t>
  </si>
  <si>
    <t xml:space="preserve">    城市特困人员救助供养支出</t>
  </si>
  <si>
    <t xml:space="preserve">    农村特困人员救助供养支出</t>
  </si>
  <si>
    <t xml:space="preserve">  补充道路交通事故社会救助基金</t>
  </si>
  <si>
    <t xml:space="preserve">    交强险增值税补助基金支出</t>
  </si>
  <si>
    <t xml:space="preserve">    交强险罚款收入补助基金支出</t>
  </si>
  <si>
    <t xml:space="preserve">  其他生活救助</t>
  </si>
  <si>
    <t xml:space="preserve">    其他城市生活救助</t>
  </si>
  <si>
    <t xml:space="preserve">    其他农村生活救助</t>
  </si>
  <si>
    <t xml:space="preserve">  财政对基本养老保险基金的补助</t>
  </si>
  <si>
    <t xml:space="preserve">    财政对企业职工基本养老保险基金的补助</t>
  </si>
  <si>
    <t xml:space="preserve">    财政对城乡居民基本养老保险基金的补助</t>
  </si>
  <si>
    <t xml:space="preserve">    财政对其他基本养老保险基金的补助</t>
  </si>
  <si>
    <t xml:space="preserve">  财政对其他社会保险基金的补助</t>
  </si>
  <si>
    <t xml:space="preserve">    财政对失业保险基金的补助</t>
  </si>
  <si>
    <t xml:space="preserve">    财政对工伤保险基金的补助</t>
  </si>
  <si>
    <t xml:space="preserve">    其他财政对社会保险基金的补助</t>
  </si>
  <si>
    <t xml:space="preserve">  退役军人管理事务</t>
  </si>
  <si>
    <t xml:space="preserve">    拥军优属</t>
  </si>
  <si>
    <t xml:space="preserve">    部队供应</t>
  </si>
  <si>
    <t xml:space="preserve">    其他退役军人事务管理支出</t>
  </si>
  <si>
    <t xml:space="preserve">  财政代缴社会保险费支出</t>
  </si>
  <si>
    <t xml:space="preserve">    财政代缴城乡居民基本养老保险费支出</t>
  </si>
  <si>
    <t xml:space="preserve">    财政代缴其他社会保险费支出</t>
  </si>
  <si>
    <t xml:space="preserve">  其他社会保障和就业支出(款)</t>
  </si>
  <si>
    <t xml:space="preserve">    其他社会保障和就业支出(项)</t>
  </si>
  <si>
    <t>卫生健康支出</t>
  </si>
  <si>
    <t xml:space="preserve">  卫生健康管理事务</t>
  </si>
  <si>
    <t xml:space="preserve">    其他卫生健康管理事务支出</t>
  </si>
  <si>
    <t xml:space="preserve">  公立医院</t>
  </si>
  <si>
    <t xml:space="preserve">    综合医院</t>
  </si>
  <si>
    <t xml:space="preserve">    中医(民族)医院</t>
  </si>
  <si>
    <t xml:space="preserve">    传染病医院</t>
  </si>
  <si>
    <t xml:space="preserve">    职业病防治医院</t>
  </si>
  <si>
    <t xml:space="preserve">    精神病医院</t>
  </si>
  <si>
    <t xml:space="preserve">    妇幼保健医院</t>
  </si>
  <si>
    <t xml:space="preserve">    儿童医院</t>
  </si>
  <si>
    <t xml:space="preserve">    其他专科医院</t>
  </si>
  <si>
    <t xml:space="preserve">    福利医院</t>
  </si>
  <si>
    <t xml:space="preserve">    行业医院</t>
  </si>
  <si>
    <t xml:space="preserve">    处理医疗欠费</t>
  </si>
  <si>
    <t xml:space="preserve">    康复医院</t>
  </si>
  <si>
    <t xml:space="preserve">    优抚医院</t>
  </si>
  <si>
    <t xml:space="preserve">    其他公立医院支出</t>
  </si>
  <si>
    <t xml:space="preserve">  基层医疗卫生机构</t>
  </si>
  <si>
    <t xml:space="preserve">    城市社区卫生机构</t>
  </si>
  <si>
    <t xml:space="preserve">    乡镇卫生院</t>
  </si>
  <si>
    <t xml:space="preserve">    其他基层医疗卫生机构支出</t>
  </si>
  <si>
    <t xml:space="preserve">  公共卫生</t>
  </si>
  <si>
    <t xml:space="preserve">    疾病预防控制机构</t>
  </si>
  <si>
    <t xml:space="preserve">    卫生监督机构</t>
  </si>
  <si>
    <t xml:space="preserve">    妇幼保健机构</t>
  </si>
  <si>
    <t xml:space="preserve">    精神卫生机构</t>
  </si>
  <si>
    <t xml:space="preserve">    应急救治机构</t>
  </si>
  <si>
    <t xml:space="preserve">    采供血机构</t>
  </si>
  <si>
    <t xml:space="preserve">    其他专业公共卫生机构</t>
  </si>
  <si>
    <t xml:space="preserve">    基本公共卫生服务</t>
  </si>
  <si>
    <t xml:space="preserve">    重大公共卫生服务</t>
  </si>
  <si>
    <t xml:space="preserve">    突发公共卫生事件应急处理</t>
  </si>
  <si>
    <t xml:space="preserve">    其他公共卫生支出</t>
  </si>
  <si>
    <t xml:space="preserve">  中医药</t>
  </si>
  <si>
    <t xml:space="preserve">    中医(民族医)药专项</t>
  </si>
  <si>
    <t xml:space="preserve">    其他中医药支出</t>
  </si>
  <si>
    <t xml:space="preserve">  计划生育事务</t>
  </si>
  <si>
    <t xml:space="preserve">    计划生育机构</t>
  </si>
  <si>
    <t xml:space="preserve">    计划生育服务</t>
  </si>
  <si>
    <t xml:space="preserve">    其他计划生育事务支出</t>
  </si>
  <si>
    <t xml:space="preserve">  行政事业单位医疗</t>
  </si>
  <si>
    <t xml:space="preserve">    行政单位医疗</t>
  </si>
  <si>
    <t xml:space="preserve">    事业单位医疗</t>
  </si>
  <si>
    <t xml:space="preserve">    公务员医疗补助</t>
  </si>
  <si>
    <t xml:space="preserve">    其他行政事业单位医疗支出</t>
  </si>
  <si>
    <t xml:space="preserve">  财政对基本医疗保险基金的补助</t>
  </si>
  <si>
    <t xml:space="preserve">    财政对职工基本医疗保险基金的补助</t>
  </si>
  <si>
    <t xml:space="preserve">    财政对城乡居民基本医疗保险基金的补助</t>
  </si>
  <si>
    <t xml:space="preserve">    财政对其他基本医疗保险基金的补助</t>
  </si>
  <si>
    <t xml:space="preserve">  医疗救助</t>
  </si>
  <si>
    <t xml:space="preserve">    城乡医疗救助</t>
  </si>
  <si>
    <t xml:space="preserve">    疾病应急救助</t>
  </si>
  <si>
    <t xml:space="preserve">    其他医疗救助支出</t>
  </si>
  <si>
    <t xml:space="preserve">  优抚对象医疗</t>
  </si>
  <si>
    <t xml:space="preserve">    优抚对象医疗补助</t>
  </si>
  <si>
    <t xml:space="preserve">    其他优抚对象医疗支出</t>
  </si>
  <si>
    <t xml:space="preserve">  医疗保障管理事务</t>
  </si>
  <si>
    <t xml:space="preserve">    医疗保障政策管理</t>
  </si>
  <si>
    <t xml:space="preserve">    医疗保障经办事务</t>
  </si>
  <si>
    <t xml:space="preserve">    其他医疗保障管理事务支出</t>
  </si>
  <si>
    <t xml:space="preserve">  老龄卫生健康事务(款)</t>
  </si>
  <si>
    <t xml:space="preserve">    老龄卫生健康事务(项)</t>
  </si>
  <si>
    <t xml:space="preserve">  其他卫生健康支出(款)</t>
  </si>
  <si>
    <t xml:space="preserve">    其他卫生健康支出(项)</t>
  </si>
  <si>
    <t>节能环保支出</t>
  </si>
  <si>
    <t xml:space="preserve">  环境保护管理事务</t>
  </si>
  <si>
    <t xml:space="preserve">    生态环境保护宣传</t>
  </si>
  <si>
    <t xml:space="preserve">    环境保护法规、规划及标准</t>
  </si>
  <si>
    <t xml:space="preserve">    生态环境国际合作及履约</t>
  </si>
  <si>
    <t xml:space="preserve">    生态环境保护行政许可</t>
  </si>
  <si>
    <t xml:space="preserve">    应对气候变化管理事务</t>
  </si>
  <si>
    <t xml:space="preserve">    其他环境保护管理事务支出</t>
  </si>
  <si>
    <t xml:space="preserve">  环境监测与监察</t>
  </si>
  <si>
    <t xml:space="preserve">    建设项目环评审查与监督</t>
  </si>
  <si>
    <t xml:space="preserve">    核与辐射安全监督</t>
  </si>
  <si>
    <t xml:space="preserve">    其他环境监测与监察支出</t>
  </si>
  <si>
    <t xml:space="preserve">  污染防治</t>
  </si>
  <si>
    <t xml:space="preserve">    大气</t>
  </si>
  <si>
    <t xml:space="preserve">    水体</t>
  </si>
  <si>
    <t xml:space="preserve">    噪声</t>
  </si>
  <si>
    <t xml:space="preserve">    固体废弃物与化学品</t>
  </si>
  <si>
    <t xml:space="preserve">    放射源和放射性废物监管</t>
  </si>
  <si>
    <t xml:space="preserve">    辐射</t>
  </si>
  <si>
    <t xml:space="preserve">    土壤</t>
  </si>
  <si>
    <t xml:space="preserve">    其他污染防治支出</t>
  </si>
  <si>
    <t xml:space="preserve">  自然生态保护</t>
  </si>
  <si>
    <t xml:space="preserve">    生态保护</t>
  </si>
  <si>
    <t xml:space="preserve">    农村环境保护</t>
  </si>
  <si>
    <t xml:space="preserve">    生物及物种资源保护</t>
  </si>
  <si>
    <t xml:space="preserve">    草原生态修复治理</t>
  </si>
  <si>
    <t xml:space="preserve">    自然保护地</t>
  </si>
  <si>
    <t xml:space="preserve">    其他自然生态保护支出</t>
  </si>
  <si>
    <t xml:space="preserve">  天然林保护</t>
  </si>
  <si>
    <t xml:space="preserve">    森林管护</t>
  </si>
  <si>
    <t xml:space="preserve">    社会保险补助</t>
  </si>
  <si>
    <t xml:space="preserve">    政策性社会性支出补助</t>
  </si>
  <si>
    <t xml:space="preserve">    天然林保护工程建设</t>
  </si>
  <si>
    <t xml:space="preserve">    停伐补助</t>
  </si>
  <si>
    <t xml:space="preserve">    其他天然林保护支出</t>
  </si>
  <si>
    <t xml:space="preserve">  退耕还林还草</t>
  </si>
  <si>
    <t xml:space="preserve">    退耕现金</t>
  </si>
  <si>
    <t xml:space="preserve">    退耕还林粮食折现补贴</t>
  </si>
  <si>
    <t xml:space="preserve">    退耕还林粮食费用补贴</t>
  </si>
  <si>
    <t xml:space="preserve">    退耕还林工程建设</t>
  </si>
  <si>
    <t xml:space="preserve">    其他退耕还林还草支出</t>
  </si>
  <si>
    <t xml:space="preserve">  风沙荒漠治理</t>
  </si>
  <si>
    <t xml:space="preserve">    京津风沙源治理工程建设</t>
  </si>
  <si>
    <t xml:space="preserve">    其他风沙荒漠治理支出</t>
  </si>
  <si>
    <t xml:space="preserve">  退牧还草</t>
  </si>
  <si>
    <t xml:space="preserve">    退牧还草工程建设</t>
  </si>
  <si>
    <t xml:space="preserve">    其他退牧还草支出</t>
  </si>
  <si>
    <t xml:space="preserve">  已垦草原退耕还草(款)</t>
  </si>
  <si>
    <t xml:space="preserve">    已垦草原退耕还草(项)</t>
  </si>
  <si>
    <t xml:space="preserve">  能源节约利用(款)</t>
  </si>
  <si>
    <t xml:space="preserve">    能源节约利用(项)</t>
  </si>
  <si>
    <t xml:space="preserve">  污染减排</t>
  </si>
  <si>
    <t xml:space="preserve">    生态环境监测与信息</t>
  </si>
  <si>
    <t xml:space="preserve">    生态环境执法监察</t>
  </si>
  <si>
    <t xml:space="preserve">    减排专项支出</t>
  </si>
  <si>
    <t xml:space="preserve">    清洁生产专项支出</t>
  </si>
  <si>
    <t xml:space="preserve">    其他污染减排支出</t>
  </si>
  <si>
    <t xml:space="preserve">  可再生能源(款)</t>
  </si>
  <si>
    <t xml:space="preserve">    可再生能源(项)</t>
  </si>
  <si>
    <t xml:space="preserve">  循环经济(款)</t>
  </si>
  <si>
    <t xml:space="preserve">    循环经济(项)</t>
  </si>
  <si>
    <t xml:space="preserve">  能源管理事务</t>
  </si>
  <si>
    <t xml:space="preserve">    能源科技装备</t>
  </si>
  <si>
    <t xml:space="preserve">    能源行业管理</t>
  </si>
  <si>
    <t xml:space="preserve">    能源管理</t>
  </si>
  <si>
    <t xml:space="preserve">    农村电网建设</t>
  </si>
  <si>
    <t xml:space="preserve">    其他能源管理事务支出</t>
  </si>
  <si>
    <t xml:space="preserve">  其他节能环保支出(款)</t>
  </si>
  <si>
    <t xml:space="preserve">    其他节能环保支出(项)</t>
  </si>
  <si>
    <t>城乡社区支出</t>
  </si>
  <si>
    <t xml:space="preserve">  城乡社区管理事务</t>
  </si>
  <si>
    <t xml:space="preserve">    城管执法</t>
  </si>
  <si>
    <t xml:space="preserve">    工程建设标准规范编制与监管</t>
  </si>
  <si>
    <t xml:space="preserve">    工程建设管理</t>
  </si>
  <si>
    <t xml:space="preserve">    市政公用行业市场监管</t>
  </si>
  <si>
    <t xml:space="preserve">    住宅建设与房地产市场监管</t>
  </si>
  <si>
    <t xml:space="preserve">    执业资格注册、资质审查</t>
  </si>
  <si>
    <t xml:space="preserve">    其他城乡社区管理事务支出</t>
  </si>
  <si>
    <t xml:space="preserve">  城乡社区规划与管理(款)</t>
  </si>
  <si>
    <t xml:space="preserve">    城乡社区规划与管理(项)</t>
  </si>
  <si>
    <t xml:space="preserve">  城乡社区公共设施</t>
  </si>
  <si>
    <t xml:space="preserve">    小城镇基础设施建设</t>
  </si>
  <si>
    <t xml:space="preserve">    其他城乡社区公共设施支出</t>
  </si>
  <si>
    <t xml:space="preserve">  城乡社区环境卫生(款)</t>
  </si>
  <si>
    <t xml:space="preserve">    城乡社区环境卫生(项)</t>
  </si>
  <si>
    <t xml:space="preserve">  建设市场管理与监督(款)</t>
  </si>
  <si>
    <t xml:space="preserve">    建设市场管理与监督(项)</t>
  </si>
  <si>
    <t xml:space="preserve">  其他城乡社区支出(款)</t>
  </si>
  <si>
    <t xml:space="preserve">    其他城乡社区支出(项)</t>
  </si>
  <si>
    <t>农林水支出</t>
  </si>
  <si>
    <t xml:space="preserve">  农业农村</t>
  </si>
  <si>
    <t xml:space="preserve">    农垦运行</t>
  </si>
  <si>
    <t xml:space="preserve">    科技转化与推广服务</t>
  </si>
  <si>
    <t xml:space="preserve">    病虫害控制</t>
  </si>
  <si>
    <t xml:space="preserve">    农产品质量安全</t>
  </si>
  <si>
    <t xml:space="preserve">    执法监管</t>
  </si>
  <si>
    <t xml:space="preserve">    统计监测与信息服务</t>
  </si>
  <si>
    <t xml:space="preserve">    行业业务管理</t>
  </si>
  <si>
    <t xml:space="preserve">    对外交流与合作</t>
  </si>
  <si>
    <t xml:space="preserve">    防灾救灾</t>
  </si>
  <si>
    <t xml:space="preserve">    稳定农民收入补贴</t>
  </si>
  <si>
    <t xml:space="preserve">    农业结构调整补贴</t>
  </si>
  <si>
    <t xml:space="preserve">    农业生产发展</t>
  </si>
  <si>
    <t xml:space="preserve">    农村合作经济</t>
  </si>
  <si>
    <t xml:space="preserve">    农产品加工与促销</t>
  </si>
  <si>
    <t xml:space="preserve">    农村社会事业</t>
  </si>
  <si>
    <t xml:space="preserve">    农业资源保护修复与利用</t>
  </si>
  <si>
    <t xml:space="preserve">    农村道路建设</t>
  </si>
  <si>
    <t xml:space="preserve">    成品油价格改革对渔业的补贴</t>
  </si>
  <si>
    <t xml:space="preserve">    对高校毕业生到基层任职补助</t>
  </si>
  <si>
    <t xml:space="preserve">    农田建设</t>
  </si>
  <si>
    <t xml:space="preserve">    其他农业农村支出</t>
  </si>
  <si>
    <t xml:space="preserve">  林业和草原</t>
  </si>
  <si>
    <t xml:space="preserve">    事业机构</t>
  </si>
  <si>
    <t xml:space="preserve">    森林资源培育</t>
  </si>
  <si>
    <t xml:space="preserve">    技术推广与转化</t>
  </si>
  <si>
    <t xml:space="preserve">    森林资源管理</t>
  </si>
  <si>
    <t xml:space="preserve">    森林生态效益补偿</t>
  </si>
  <si>
    <t xml:space="preserve">    动植物保护</t>
  </si>
  <si>
    <t xml:space="preserve">    湿地保护</t>
  </si>
  <si>
    <t xml:space="preserve">    执法与监督</t>
  </si>
  <si>
    <t xml:space="preserve">    防沙治沙</t>
  </si>
  <si>
    <t xml:space="preserve">    对外合作与交流</t>
  </si>
  <si>
    <t xml:space="preserve">    产业化管理</t>
  </si>
  <si>
    <t xml:space="preserve">    信息管理</t>
  </si>
  <si>
    <t xml:space="preserve">    林区公共支出</t>
  </si>
  <si>
    <t xml:space="preserve">    贷款贴息</t>
  </si>
  <si>
    <t xml:space="preserve">    林业草原防灾减灾</t>
  </si>
  <si>
    <t xml:space="preserve">    草原管理</t>
  </si>
  <si>
    <t xml:space="preserve">    其他林业和草原支出</t>
  </si>
  <si>
    <t xml:space="preserve">  水利</t>
  </si>
  <si>
    <t xml:space="preserve">    水利行业业务管理</t>
  </si>
  <si>
    <t xml:space="preserve">    水利工程建设</t>
  </si>
  <si>
    <t xml:space="preserve">    水利工程运行与维护</t>
  </si>
  <si>
    <t xml:space="preserve">    长江黄河等流域管理</t>
  </si>
  <si>
    <t xml:space="preserve">    水利前期工作</t>
  </si>
  <si>
    <t xml:space="preserve">    水利执法监督</t>
  </si>
  <si>
    <t xml:space="preserve">    水土保持</t>
  </si>
  <si>
    <t xml:space="preserve">    水资源节约管理与保护</t>
  </si>
  <si>
    <t xml:space="preserve">    水质监测</t>
  </si>
  <si>
    <t xml:space="preserve">    水文测报</t>
  </si>
  <si>
    <t xml:space="preserve">    防汛</t>
  </si>
  <si>
    <t xml:space="preserve">    抗旱</t>
  </si>
  <si>
    <t xml:space="preserve">    农村水利</t>
  </si>
  <si>
    <t xml:space="preserve">    水利技术推广</t>
  </si>
  <si>
    <t xml:space="preserve">    国际河流治理与管理</t>
  </si>
  <si>
    <t xml:space="preserve">    江河湖库水系综合整治</t>
  </si>
  <si>
    <t xml:space="preserve">    大中型水库移民后期扶持专项支出</t>
  </si>
  <si>
    <t xml:space="preserve">    水利安全监督</t>
  </si>
  <si>
    <t xml:space="preserve">    水利建设征地及移民支出</t>
  </si>
  <si>
    <t xml:space="preserve">    农村人畜饮水</t>
  </si>
  <si>
    <t xml:space="preserve">    南水北调工程建设</t>
  </si>
  <si>
    <t xml:space="preserve">    南水北调工程管理</t>
  </si>
  <si>
    <t xml:space="preserve">    其他水利支出</t>
  </si>
  <si>
    <t xml:space="preserve">  扶贫</t>
  </si>
  <si>
    <t xml:space="preserve">    农村基础设施建设</t>
  </si>
  <si>
    <t xml:space="preserve">    生产发展</t>
  </si>
  <si>
    <t xml:space="preserve">    社会发展</t>
  </si>
  <si>
    <t xml:space="preserve">    贷款奖补和贴息</t>
  </si>
  <si>
    <t xml:space="preserve">    “三西”农业建设专项补助</t>
  </si>
  <si>
    <t xml:space="preserve">      事业运行</t>
  </si>
  <si>
    <t xml:space="preserve">      其他巩固脱贫衔接乡村振兴支出</t>
  </si>
  <si>
    <t xml:space="preserve">  农村综合改革</t>
  </si>
  <si>
    <t xml:space="preserve">    对村级公益事业建设的补助</t>
  </si>
  <si>
    <t xml:space="preserve">    国有农场办社会职能改革补助</t>
  </si>
  <si>
    <t xml:space="preserve">    对村民委员会和村党支部的补助</t>
  </si>
  <si>
    <t xml:space="preserve">    对村集体经济组织的补助</t>
  </si>
  <si>
    <t xml:space="preserve">    农村综合改革示范试点补助</t>
  </si>
  <si>
    <t xml:space="preserve">    其他农村综合改革支出</t>
  </si>
  <si>
    <t xml:space="preserve">  普惠金融发展支出</t>
  </si>
  <si>
    <t xml:space="preserve">    支持农村金融机构</t>
  </si>
  <si>
    <t xml:space="preserve">    农业保险保费补贴</t>
  </si>
  <si>
    <t xml:space="preserve">    创业担保贷款贴息</t>
  </si>
  <si>
    <t xml:space="preserve">    补充创业担保贷款基金</t>
  </si>
  <si>
    <t xml:space="preserve">    其他普惠金融发展支出</t>
  </si>
  <si>
    <t xml:space="preserve">  目标价格补贴</t>
  </si>
  <si>
    <t xml:space="preserve">    棉花目标价格补贴</t>
  </si>
  <si>
    <t xml:space="preserve">    其他目标价格补贴</t>
  </si>
  <si>
    <t xml:space="preserve">  其他农林水支出(款)</t>
  </si>
  <si>
    <t xml:space="preserve">    化解其他公益性乡村债务支出</t>
  </si>
  <si>
    <t xml:space="preserve">    其他农林水支出(项)</t>
  </si>
  <si>
    <t>交通运输支出</t>
  </si>
  <si>
    <t xml:space="preserve">  公路水路运输</t>
  </si>
  <si>
    <t xml:space="preserve">    公路建设</t>
  </si>
  <si>
    <t xml:space="preserve">    公路养护</t>
  </si>
  <si>
    <t xml:space="preserve">    交通运输信息化建设</t>
  </si>
  <si>
    <t xml:space="preserve">    公路和运输安全</t>
  </si>
  <si>
    <t xml:space="preserve">    公路还贷专项</t>
  </si>
  <si>
    <t xml:space="preserve">    公路运输管理</t>
  </si>
  <si>
    <t xml:space="preserve">    公路和运输技术标准化建设</t>
  </si>
  <si>
    <t xml:space="preserve">    港口设施</t>
  </si>
  <si>
    <t xml:space="preserve">    航道维护</t>
  </si>
  <si>
    <t xml:space="preserve">    船舶检验</t>
  </si>
  <si>
    <t xml:space="preserve">    救助打捞</t>
  </si>
  <si>
    <t xml:space="preserve">    内河运输</t>
  </si>
  <si>
    <t xml:space="preserve">    远洋运输</t>
  </si>
  <si>
    <t xml:space="preserve">    海事管理</t>
  </si>
  <si>
    <t xml:space="preserve">    航标事业发展支出</t>
  </si>
  <si>
    <t xml:space="preserve">    水路运输管理支出</t>
  </si>
  <si>
    <t xml:space="preserve">    口岸建设</t>
  </si>
  <si>
    <t xml:space="preserve">    其他公路水路运输支出</t>
  </si>
  <si>
    <t xml:space="preserve">  铁路运输</t>
  </si>
  <si>
    <t xml:space="preserve">    铁路路网建设</t>
  </si>
  <si>
    <t xml:space="preserve">    铁路还贷专项</t>
  </si>
  <si>
    <t xml:space="preserve">    铁路安全</t>
  </si>
  <si>
    <t xml:space="preserve">    铁路专项运输</t>
  </si>
  <si>
    <t xml:space="preserve">    行业监管</t>
  </si>
  <si>
    <t xml:space="preserve">    其他铁路运输支出</t>
  </si>
  <si>
    <t xml:space="preserve">  民用航空运输</t>
  </si>
  <si>
    <t xml:space="preserve">    机场建设</t>
  </si>
  <si>
    <t xml:space="preserve">    空管系统建设</t>
  </si>
  <si>
    <t xml:space="preserve">    民航还贷专项支出</t>
  </si>
  <si>
    <t xml:space="preserve">    民用航空安全</t>
  </si>
  <si>
    <t xml:space="preserve">    民航专项运输</t>
  </si>
  <si>
    <t xml:space="preserve">    其他民用航空运输支出</t>
  </si>
  <si>
    <t xml:space="preserve">  成品油价格改革对交通运输的补贴</t>
  </si>
  <si>
    <t xml:space="preserve">    对城市公交的补贴</t>
  </si>
  <si>
    <t xml:space="preserve">    对农村道路客运的补贴</t>
  </si>
  <si>
    <t xml:space="preserve">    对出租车的补贴</t>
  </si>
  <si>
    <t xml:space="preserve">    成品油价格改革补贴其他支出</t>
  </si>
  <si>
    <t xml:space="preserve">  邮政业支出</t>
  </si>
  <si>
    <t xml:space="preserve">    邮政普遍服务与特殊服务</t>
  </si>
  <si>
    <t xml:space="preserve">    其他邮政业支出</t>
  </si>
  <si>
    <t xml:space="preserve">  车辆购置税支出</t>
  </si>
  <si>
    <t xml:space="preserve">    车辆购置税用于公路等基础设施建设支出</t>
  </si>
  <si>
    <t xml:space="preserve">    车辆购置税用于农村公路建设支出</t>
  </si>
  <si>
    <t xml:space="preserve">    车辆购置税用于老旧汽车报废更新补贴</t>
  </si>
  <si>
    <t xml:space="preserve">    车辆购置税其他支出</t>
  </si>
  <si>
    <t xml:space="preserve">  其他交通运输支出(款)</t>
  </si>
  <si>
    <t xml:space="preserve">    公共交通运营补助</t>
  </si>
  <si>
    <t xml:space="preserve">    其他交通运输支出(项)</t>
  </si>
  <si>
    <t>资源勘探工业信息等支出</t>
  </si>
  <si>
    <t xml:space="preserve">  资源勘探开发</t>
  </si>
  <si>
    <t xml:space="preserve">    煤炭勘探开采和洗选</t>
  </si>
  <si>
    <t xml:space="preserve">    石油和天然气勘探开采</t>
  </si>
  <si>
    <t xml:space="preserve">    黑色金属矿勘探和采选</t>
  </si>
  <si>
    <t xml:space="preserve">    有色金属矿勘探和采选</t>
  </si>
  <si>
    <t xml:space="preserve">    非金属矿勘探和采选</t>
  </si>
  <si>
    <t xml:space="preserve">    其他资源勘探业支出</t>
  </si>
  <si>
    <t xml:space="preserve">  制造业</t>
  </si>
  <si>
    <t xml:space="preserve">    纺织业</t>
  </si>
  <si>
    <t xml:space="preserve">    医药制造业</t>
  </si>
  <si>
    <t xml:space="preserve">    非金属矿物制品业</t>
  </si>
  <si>
    <t xml:space="preserve">    通信设备、计算机及其他电子设备制造业</t>
  </si>
  <si>
    <t xml:space="preserve">    交通运输设备制造业</t>
  </si>
  <si>
    <t xml:space="preserve">    电气机械及器材制造业</t>
  </si>
  <si>
    <t xml:space="preserve">    工艺品及其他制造业</t>
  </si>
  <si>
    <t xml:space="preserve">    石油加工、炼焦及核燃料加工业</t>
  </si>
  <si>
    <t xml:space="preserve">    化学原料及化学制品制造业</t>
  </si>
  <si>
    <t xml:space="preserve">    黑色金属冶炼及压延加工业</t>
  </si>
  <si>
    <t xml:space="preserve">    有色金属冶炼及压延加工业</t>
  </si>
  <si>
    <t xml:space="preserve">    其他制造业支出</t>
  </si>
  <si>
    <t xml:space="preserve">  建筑业</t>
  </si>
  <si>
    <t xml:space="preserve">    其他建筑业支出</t>
  </si>
  <si>
    <t xml:space="preserve">  工业和信息产业监管</t>
  </si>
  <si>
    <t xml:space="preserve">    战备应急</t>
  </si>
  <si>
    <t xml:space="preserve">    专用通信</t>
  </si>
  <si>
    <t xml:space="preserve">    无线电及信息通信监管</t>
  </si>
  <si>
    <t xml:space="preserve">    工程建设及运行维护</t>
  </si>
  <si>
    <t xml:space="preserve">    产业发展</t>
  </si>
  <si>
    <t xml:space="preserve">    其他工业和信息产业监管支出</t>
  </si>
  <si>
    <t xml:space="preserve">  国有资产监管</t>
  </si>
  <si>
    <t xml:space="preserve">    国有企业监事会专项</t>
  </si>
  <si>
    <t xml:space="preserve">    中央企业专项管理</t>
  </si>
  <si>
    <t xml:space="preserve">    其他国有资产监管支出</t>
  </si>
  <si>
    <t xml:space="preserve">  支持中小企业发展和管理支出</t>
  </si>
  <si>
    <t xml:space="preserve">    科技型中小企业技术创新基金</t>
  </si>
  <si>
    <t xml:space="preserve">    中小企业发展专项</t>
  </si>
  <si>
    <t xml:space="preserve">    减免房租补贴</t>
  </si>
  <si>
    <t xml:space="preserve">    其他支持中小企业发展和管理支出</t>
  </si>
  <si>
    <t xml:space="preserve">  其他资源勘探工业信息等支出(款)</t>
  </si>
  <si>
    <t xml:space="preserve">    黄金事务</t>
  </si>
  <si>
    <t xml:space="preserve">    技术改造支出</t>
  </si>
  <si>
    <t xml:space="preserve">    中药材扶持资金支出</t>
  </si>
  <si>
    <t xml:space="preserve">    重点产业振兴和技术改造项目贷款贴息</t>
  </si>
  <si>
    <t xml:space="preserve">    其他资源勘探工业信息等支出(项)</t>
  </si>
  <si>
    <t>商业服务业等支出</t>
  </si>
  <si>
    <t xml:space="preserve">  商业流通事务</t>
  </si>
  <si>
    <t xml:space="preserve">    食品流通安全补贴</t>
  </si>
  <si>
    <t xml:space="preserve">    市场监测及信息管理</t>
  </si>
  <si>
    <t xml:space="preserve">    民贸企业补贴</t>
  </si>
  <si>
    <t xml:space="preserve">    民贸民品贷款贴息</t>
  </si>
  <si>
    <t xml:space="preserve">    其他商业流通事务支出</t>
  </si>
  <si>
    <t xml:space="preserve">  涉外发展服务支出</t>
  </si>
  <si>
    <t xml:space="preserve">    外商投资环境建设补助资金</t>
  </si>
  <si>
    <t xml:space="preserve">    其他涉外发展服务支出</t>
  </si>
  <si>
    <t xml:space="preserve">  其他商业服务业等支出(款)</t>
  </si>
  <si>
    <t xml:space="preserve">    服务业基础设施建设</t>
  </si>
  <si>
    <t xml:space="preserve">    其他商业服务业等支出(项)</t>
  </si>
  <si>
    <t>金融支出</t>
  </si>
  <si>
    <t xml:space="preserve">  金融部门行政支出</t>
  </si>
  <si>
    <t xml:space="preserve">    安全防卫</t>
  </si>
  <si>
    <t xml:space="preserve">    金融部门其他行政支出</t>
  </si>
  <si>
    <t xml:space="preserve">  金融部门监管支出</t>
  </si>
  <si>
    <t xml:space="preserve">    货币发行</t>
  </si>
  <si>
    <t xml:space="preserve">    金融服务</t>
  </si>
  <si>
    <t xml:space="preserve">    反假币</t>
  </si>
  <si>
    <t xml:space="preserve">    重点金融机构监管</t>
  </si>
  <si>
    <t xml:space="preserve">    金融稽查与案件处理</t>
  </si>
  <si>
    <t xml:space="preserve">    金融行业电子化建设</t>
  </si>
  <si>
    <t xml:space="preserve">    从业人员资格考试</t>
  </si>
  <si>
    <t xml:space="preserve">    反洗钱</t>
  </si>
  <si>
    <t xml:space="preserve">    金融部门其他监管支出</t>
  </si>
  <si>
    <t xml:space="preserve">  金融发展支出</t>
  </si>
  <si>
    <t xml:space="preserve">    政策性银行亏损补贴</t>
  </si>
  <si>
    <t xml:space="preserve">    利息费用补贴支出</t>
  </si>
  <si>
    <t xml:space="preserve">    补充资本金</t>
  </si>
  <si>
    <t xml:space="preserve">    风险基金补助</t>
  </si>
  <si>
    <t xml:space="preserve">    其他金融发展支出</t>
  </si>
  <si>
    <t xml:space="preserve">  金融调控支出</t>
  </si>
  <si>
    <t xml:space="preserve">    中央银行亏损补贴</t>
  </si>
  <si>
    <t xml:space="preserve">    其他金融调控支出</t>
  </si>
  <si>
    <t xml:space="preserve">  其他金融支出(款)</t>
  </si>
  <si>
    <t xml:space="preserve">    重点企业贷款贴息</t>
  </si>
  <si>
    <t xml:space="preserve">    其他金融支出(项)</t>
  </si>
  <si>
    <t>援助其他地区支出</t>
  </si>
  <si>
    <t xml:space="preserve">  一般公共服务</t>
  </si>
  <si>
    <t xml:space="preserve">  教育</t>
  </si>
  <si>
    <t xml:space="preserve">  文化体育与传媒</t>
  </si>
  <si>
    <t xml:space="preserve">  医疗卫生</t>
  </si>
  <si>
    <t xml:space="preserve">  节能环保</t>
  </si>
  <si>
    <t xml:space="preserve">  农业</t>
  </si>
  <si>
    <t xml:space="preserve">  交通运输</t>
  </si>
  <si>
    <t xml:space="preserve">  住房保障</t>
  </si>
  <si>
    <t xml:space="preserve">  其他支出</t>
  </si>
  <si>
    <t>自然资源海洋气象等支出</t>
  </si>
  <si>
    <t xml:space="preserve">  自然资源事务</t>
  </si>
  <si>
    <t xml:space="preserve">    自然资源规划及管理</t>
  </si>
  <si>
    <t xml:space="preserve">    自然资源利用与保护</t>
  </si>
  <si>
    <t xml:space="preserve">    自然资源社会公益服务</t>
  </si>
  <si>
    <t xml:space="preserve">    自然资源行业业务管理</t>
  </si>
  <si>
    <t xml:space="preserve">    自然资源调查与确权登记</t>
  </si>
  <si>
    <t xml:space="preserve">    土地资源储备支出</t>
  </si>
  <si>
    <t xml:space="preserve">    地质矿产资源与环境调查</t>
  </si>
  <si>
    <t>　　地质勘查与矿产资源管理</t>
  </si>
  <si>
    <t xml:space="preserve">    地质转产项目财政贴息</t>
  </si>
  <si>
    <t xml:space="preserve">    国外风险勘查</t>
  </si>
  <si>
    <t xml:space="preserve">    地质勘查基金(周转金)支出</t>
  </si>
  <si>
    <t xml:space="preserve">    海域与海岛管理</t>
  </si>
  <si>
    <t xml:space="preserve">    自然资源国际合作与海洋权益维护</t>
  </si>
  <si>
    <t xml:space="preserve">    自然资源卫星</t>
  </si>
  <si>
    <t xml:space="preserve">    极地考察</t>
  </si>
  <si>
    <t xml:space="preserve">    深海调查与资源开发</t>
  </si>
  <si>
    <t xml:space="preserve">    海港航标维护</t>
  </si>
  <si>
    <t xml:space="preserve">    海水淡化</t>
  </si>
  <si>
    <t xml:space="preserve">    无居民海岛使用金支出</t>
  </si>
  <si>
    <t xml:space="preserve">    海洋战略规划与预警监测</t>
  </si>
  <si>
    <t xml:space="preserve">    基础测绘与地理信息监管</t>
  </si>
  <si>
    <t xml:space="preserve">    其他自然资源事务支出</t>
  </si>
  <si>
    <t xml:space="preserve">  气象事务</t>
  </si>
  <si>
    <t xml:space="preserve">    气象事业机构</t>
  </si>
  <si>
    <t xml:space="preserve">    气象探测</t>
  </si>
  <si>
    <t xml:space="preserve">    气象信息传输及管理</t>
  </si>
  <si>
    <t xml:space="preserve">    气象预报预测</t>
  </si>
  <si>
    <t xml:space="preserve">    气象服务</t>
  </si>
  <si>
    <t xml:space="preserve">    气象装备保障维护</t>
  </si>
  <si>
    <t xml:space="preserve">    气象基础设施建设与维修</t>
  </si>
  <si>
    <t xml:space="preserve">    气象卫星</t>
  </si>
  <si>
    <t xml:space="preserve">    气象法规与标准</t>
  </si>
  <si>
    <t xml:space="preserve">    气象资金审计稽查</t>
  </si>
  <si>
    <t xml:space="preserve">    其他气象事务支出</t>
  </si>
  <si>
    <t xml:space="preserve">  其他自然资源海洋气象等支出(款)</t>
  </si>
  <si>
    <t xml:space="preserve">    其他自然资源海洋气象等支出(项)</t>
  </si>
  <si>
    <t>住房保障支出</t>
  </si>
  <si>
    <t xml:space="preserve">  保障性安居工程支出</t>
  </si>
  <si>
    <t xml:space="preserve">    廉租住房</t>
  </si>
  <si>
    <t xml:space="preserve">    沉陷区治理</t>
  </si>
  <si>
    <t xml:space="preserve">    棚户区改造</t>
  </si>
  <si>
    <t xml:space="preserve">    少数民族地区游牧民定居工程</t>
  </si>
  <si>
    <t xml:space="preserve">    农村危房改造</t>
  </si>
  <si>
    <t xml:space="preserve">    公共租赁住房</t>
  </si>
  <si>
    <t xml:space="preserve">    保障性住房租金补贴</t>
  </si>
  <si>
    <t xml:space="preserve">    老旧小区改造</t>
  </si>
  <si>
    <t xml:space="preserve">    住房租赁市场发展</t>
  </si>
  <si>
    <t xml:space="preserve">    其他保障性安居工程支出</t>
  </si>
  <si>
    <t xml:space="preserve">  住房改革支出</t>
  </si>
  <si>
    <t xml:space="preserve">    住房公积金</t>
  </si>
  <si>
    <t xml:space="preserve">    提租补贴</t>
  </si>
  <si>
    <t xml:space="preserve">    购房补贴</t>
  </si>
  <si>
    <t xml:space="preserve">  城乡社区住宅</t>
  </si>
  <si>
    <t xml:space="preserve">    公有住房建设和维修改造支出</t>
  </si>
  <si>
    <t xml:space="preserve">    住房公积金管理</t>
  </si>
  <si>
    <t xml:space="preserve">    其他城乡社区住宅支出</t>
  </si>
  <si>
    <t>粮油物资储备支出</t>
  </si>
  <si>
    <t xml:space="preserve">  粮油物资事务</t>
  </si>
  <si>
    <t xml:space="preserve">    财务和审计支出</t>
  </si>
  <si>
    <t xml:space="preserve">    信息统计</t>
  </si>
  <si>
    <t xml:space="preserve">    专项业务活动</t>
  </si>
  <si>
    <t xml:space="preserve">    国家粮油差价补贴</t>
  </si>
  <si>
    <t xml:space="preserve">    粮食财务挂账利息补贴</t>
  </si>
  <si>
    <t xml:space="preserve">    粮食财务挂账消化款</t>
  </si>
  <si>
    <t xml:space="preserve">    处理陈化粮补贴</t>
  </si>
  <si>
    <t xml:space="preserve">    粮食风险基金</t>
  </si>
  <si>
    <t xml:space="preserve">    粮油市场调控专项资金</t>
  </si>
  <si>
    <t xml:space="preserve">    设施建设</t>
  </si>
  <si>
    <t xml:space="preserve">      设施安全</t>
  </si>
  <si>
    <t xml:space="preserve">      物资保管保养</t>
  </si>
  <si>
    <t xml:space="preserve">    其他粮油物资事务支出</t>
  </si>
  <si>
    <t xml:space="preserve">  能源储备</t>
  </si>
  <si>
    <t xml:space="preserve">    石油储备</t>
  </si>
  <si>
    <t xml:space="preserve">    天然铀能源储备</t>
  </si>
  <si>
    <t xml:space="preserve">    煤炭储备</t>
  </si>
  <si>
    <t xml:space="preserve">    成品油储备</t>
  </si>
  <si>
    <t xml:space="preserve">    其他能源储备支出</t>
  </si>
  <si>
    <t xml:space="preserve">  粮油储备</t>
  </si>
  <si>
    <t xml:space="preserve">    储备粮油补贴</t>
  </si>
  <si>
    <t xml:space="preserve">    储备粮油差价补贴</t>
  </si>
  <si>
    <t xml:space="preserve">    储备粮(油)库建设</t>
  </si>
  <si>
    <t xml:space="preserve">    最低收购价政策支出</t>
  </si>
  <si>
    <t xml:space="preserve">    其他粮油储备支出</t>
  </si>
  <si>
    <t xml:space="preserve">  重要商品储备</t>
  </si>
  <si>
    <t xml:space="preserve">    棉花储备</t>
  </si>
  <si>
    <t xml:space="preserve">    食糖储备</t>
  </si>
  <si>
    <t xml:space="preserve">    肉类储备</t>
  </si>
  <si>
    <t xml:space="preserve">    化肥储备</t>
  </si>
  <si>
    <t xml:space="preserve">    农药储备</t>
  </si>
  <si>
    <t xml:space="preserve">    边销茶储备</t>
  </si>
  <si>
    <t xml:space="preserve">    羊毛储备</t>
  </si>
  <si>
    <t xml:space="preserve">    医药储备</t>
  </si>
  <si>
    <t xml:space="preserve">    食盐储备</t>
  </si>
  <si>
    <t xml:space="preserve">    战略物资储备</t>
  </si>
  <si>
    <t xml:space="preserve">    应急物资储备</t>
  </si>
  <si>
    <t xml:space="preserve">    其他重要商品储备支出</t>
  </si>
  <si>
    <t>灾害防治及应急管理支出</t>
  </si>
  <si>
    <t xml:space="preserve">  应急管理事务</t>
  </si>
  <si>
    <t xml:space="preserve">    灾害风险防治</t>
  </si>
  <si>
    <t xml:space="preserve">    国务院安委会专项</t>
  </si>
  <si>
    <t xml:space="preserve">    安全监管</t>
  </si>
  <si>
    <t xml:space="preserve">    应急救援</t>
  </si>
  <si>
    <t xml:space="preserve">    应急管理</t>
  </si>
  <si>
    <t xml:space="preserve">    其他应急管理支出</t>
  </si>
  <si>
    <t xml:space="preserve">  消防事务</t>
  </si>
  <si>
    <t xml:space="preserve">    消防应急救援</t>
  </si>
  <si>
    <t xml:space="preserve">    其他消防事务支出</t>
  </si>
  <si>
    <t xml:space="preserve">  森林消防事务</t>
  </si>
  <si>
    <t xml:space="preserve">    森林消防应急救援</t>
  </si>
  <si>
    <t xml:space="preserve">    其他森林消防事务支出</t>
  </si>
  <si>
    <t xml:space="preserve">  煤矿安全</t>
  </si>
  <si>
    <t xml:space="preserve">    煤矿安全监察事务</t>
  </si>
  <si>
    <t xml:space="preserve">    煤矿应急救援事务</t>
  </si>
  <si>
    <t xml:space="preserve">    其他煤矿安全支出</t>
  </si>
  <si>
    <t xml:space="preserve">  地震事务</t>
  </si>
  <si>
    <t xml:space="preserve">    地震监测</t>
  </si>
  <si>
    <t xml:space="preserve">    地震预测预报</t>
  </si>
  <si>
    <t xml:space="preserve">    地震灾害预防</t>
  </si>
  <si>
    <t xml:space="preserve">    地震应急救援</t>
  </si>
  <si>
    <t xml:space="preserve">    地震环境探察</t>
  </si>
  <si>
    <t xml:space="preserve">    防震减灾信息管理</t>
  </si>
  <si>
    <t xml:space="preserve">    防震减灾基础管理</t>
  </si>
  <si>
    <t xml:space="preserve">    地震事业机构</t>
  </si>
  <si>
    <t xml:space="preserve">    其他地震事务支出</t>
  </si>
  <si>
    <t xml:space="preserve">  自然灾害防治</t>
  </si>
  <si>
    <t xml:space="preserve">    地质灾害防治</t>
  </si>
  <si>
    <t xml:space="preserve">    森林草原防灾减灾</t>
  </si>
  <si>
    <t xml:space="preserve">    其他自然灾害防治支出</t>
  </si>
  <si>
    <t xml:space="preserve">  自然灾害救灾及恢复重建支出</t>
  </si>
  <si>
    <t xml:space="preserve">    自然灾害救灾补助</t>
  </si>
  <si>
    <t xml:space="preserve">    自然灾害灾后重建补助</t>
  </si>
  <si>
    <t xml:space="preserve">    其他自然灾害救灾及恢复重建支出</t>
  </si>
  <si>
    <t xml:space="preserve">  其他灾害防治及应急管理支出(款)</t>
  </si>
  <si>
    <t xml:space="preserve">    其他灾害防治及应急管理支出(项)</t>
  </si>
  <si>
    <t>其他支出(类)</t>
  </si>
  <si>
    <t xml:space="preserve">  其他支出(款)</t>
  </si>
  <si>
    <t xml:space="preserve">    其他支出(项)</t>
  </si>
  <si>
    <t>债务付息支出</t>
  </si>
  <si>
    <t xml:space="preserve">  中央政府国内债务付息支出</t>
  </si>
  <si>
    <t xml:space="preserve">  中央政府国外债务付息支出</t>
  </si>
  <si>
    <t xml:space="preserve">      中央政府境外发行主权债券付息支出</t>
  </si>
  <si>
    <t xml:space="preserve">      中央政府向外国政府借款付息支出</t>
  </si>
  <si>
    <t xml:space="preserve">      中央政府向国际金融组织借款付息支出</t>
  </si>
  <si>
    <t xml:space="preserve">      中央政府其他国外借款付息支出</t>
  </si>
  <si>
    <t xml:space="preserve">  地方政府一般债务付息支出</t>
  </si>
  <si>
    <t xml:space="preserve">    地方政府一般债券付息支出</t>
  </si>
  <si>
    <t xml:space="preserve">    地方政府向外国政府借款付息支出</t>
  </si>
  <si>
    <t xml:space="preserve">    地方政府向国际组织借款付息支出</t>
  </si>
  <si>
    <t xml:space="preserve">    地方政府其他一般债务付息支出</t>
  </si>
  <si>
    <t>债务发行费用支出</t>
  </si>
  <si>
    <t xml:space="preserve">  中央政府国内债务发行费用支出</t>
  </si>
  <si>
    <t xml:space="preserve">  中央政府国外债务发行费用支出</t>
  </si>
  <si>
    <t xml:space="preserve">  地方政府一般债务发行费用支出</t>
  </si>
  <si>
    <t>附表5</t>
  </si>
  <si>
    <t>2022年度澧县一般公共预算基本支出经济分类明细表</t>
  </si>
  <si>
    <t>执行数</t>
  </si>
  <si>
    <r>
      <rPr>
        <sz val="12"/>
        <rFont val="宋体"/>
        <charset val="134"/>
      </rPr>
      <t>一般公共预算经济分类支出合计</t>
    </r>
  </si>
  <si>
    <r>
      <rPr>
        <b/>
        <sz val="12"/>
        <rFont val="宋体"/>
        <charset val="134"/>
      </rPr>
      <t>机关工资福利支出</t>
    </r>
  </si>
  <si>
    <r>
      <rPr>
        <sz val="12"/>
        <rFont val="宋体"/>
        <charset val="134"/>
      </rPr>
      <t>工资奖金津补贴</t>
    </r>
  </si>
  <si>
    <r>
      <rPr>
        <sz val="12"/>
        <rFont val="宋体"/>
        <charset val="134"/>
      </rPr>
      <t>社会保障缴费</t>
    </r>
  </si>
  <si>
    <r>
      <rPr>
        <sz val="12"/>
        <rFont val="宋体"/>
        <charset val="134"/>
      </rPr>
      <t>住房公积金</t>
    </r>
  </si>
  <si>
    <r>
      <rPr>
        <sz val="12"/>
        <rFont val="宋体"/>
        <charset val="134"/>
      </rPr>
      <t>其他工资福利支出</t>
    </r>
  </si>
  <si>
    <r>
      <rPr>
        <b/>
        <sz val="12"/>
        <rFont val="宋体"/>
        <charset val="134"/>
      </rPr>
      <t>机关商品和服务支出</t>
    </r>
  </si>
  <si>
    <r>
      <rPr>
        <sz val="12"/>
        <rFont val="宋体"/>
        <charset val="134"/>
      </rPr>
      <t>办公经费</t>
    </r>
  </si>
  <si>
    <r>
      <rPr>
        <sz val="12"/>
        <rFont val="宋体"/>
        <charset val="134"/>
      </rPr>
      <t>会议费</t>
    </r>
  </si>
  <si>
    <r>
      <rPr>
        <sz val="12"/>
        <rFont val="宋体"/>
        <charset val="134"/>
      </rPr>
      <t>培训费</t>
    </r>
  </si>
  <si>
    <r>
      <rPr>
        <sz val="12"/>
        <rFont val="宋体"/>
        <charset val="134"/>
      </rPr>
      <t>专用材料购置费</t>
    </r>
  </si>
  <si>
    <r>
      <rPr>
        <sz val="12"/>
        <rFont val="宋体"/>
        <charset val="134"/>
      </rPr>
      <t>委托业务费</t>
    </r>
  </si>
  <si>
    <r>
      <rPr>
        <sz val="12"/>
        <rFont val="宋体"/>
        <charset val="134"/>
      </rPr>
      <t>公务接待费</t>
    </r>
  </si>
  <si>
    <r>
      <rPr>
        <sz val="12"/>
        <rFont val="宋体"/>
        <charset val="134"/>
      </rPr>
      <t>公务用车运行维护费</t>
    </r>
  </si>
  <si>
    <r>
      <rPr>
        <sz val="12"/>
        <rFont val="宋体"/>
        <charset val="134"/>
      </rPr>
      <t>维修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护</t>
    </r>
    <r>
      <rPr>
        <sz val="12"/>
        <rFont val="Times New Roman"/>
        <charset val="134"/>
      </rPr>
      <t>)</t>
    </r>
    <r>
      <rPr>
        <sz val="12"/>
        <rFont val="宋体"/>
        <charset val="134"/>
      </rPr>
      <t>费</t>
    </r>
  </si>
  <si>
    <r>
      <rPr>
        <sz val="12"/>
        <rFont val="宋体"/>
        <charset val="134"/>
      </rPr>
      <t>其他商品和服务支出</t>
    </r>
  </si>
  <si>
    <r>
      <rPr>
        <b/>
        <sz val="12"/>
        <rFont val="宋体"/>
        <charset val="134"/>
      </rPr>
      <t>机关资本性支出</t>
    </r>
    <r>
      <rPr>
        <b/>
        <sz val="12"/>
        <rFont val="Times New Roman"/>
        <charset val="134"/>
      </rPr>
      <t>(</t>
    </r>
    <r>
      <rPr>
        <b/>
        <sz val="12"/>
        <rFont val="宋体"/>
        <charset val="134"/>
      </rPr>
      <t>一</t>
    </r>
    <r>
      <rPr>
        <b/>
        <sz val="12"/>
        <rFont val="Times New Roman"/>
        <charset val="134"/>
      </rPr>
      <t>)</t>
    </r>
  </si>
  <si>
    <r>
      <rPr>
        <sz val="12"/>
        <rFont val="宋体"/>
        <charset val="134"/>
      </rPr>
      <t>房屋建筑物购建</t>
    </r>
  </si>
  <si>
    <r>
      <rPr>
        <sz val="12"/>
        <rFont val="宋体"/>
        <charset val="134"/>
      </rPr>
      <t>基础设施建设</t>
    </r>
  </si>
  <si>
    <r>
      <rPr>
        <sz val="12"/>
        <rFont val="宋体"/>
        <charset val="134"/>
      </rPr>
      <t>公务用车购置</t>
    </r>
  </si>
  <si>
    <r>
      <rPr>
        <sz val="12"/>
        <rFont val="宋体"/>
        <charset val="134"/>
      </rPr>
      <t>土地征迁补偿和安置支出</t>
    </r>
  </si>
  <si>
    <r>
      <rPr>
        <sz val="12"/>
        <rFont val="宋体"/>
        <charset val="134"/>
      </rPr>
      <t>设备购置</t>
    </r>
  </si>
  <si>
    <r>
      <rPr>
        <sz val="12"/>
        <rFont val="宋体"/>
        <charset val="134"/>
      </rPr>
      <t>大型修缮</t>
    </r>
  </si>
  <si>
    <r>
      <rPr>
        <sz val="12"/>
        <rFont val="宋体"/>
        <charset val="134"/>
      </rPr>
      <t>其他资本性支出</t>
    </r>
  </si>
  <si>
    <r>
      <rPr>
        <b/>
        <sz val="12"/>
        <rFont val="宋体"/>
        <charset val="134"/>
      </rPr>
      <t>机关资本性支出</t>
    </r>
    <r>
      <rPr>
        <b/>
        <sz val="12"/>
        <rFont val="Times New Roman"/>
        <charset val="134"/>
      </rPr>
      <t>(</t>
    </r>
    <r>
      <rPr>
        <b/>
        <sz val="12"/>
        <rFont val="宋体"/>
        <charset val="134"/>
      </rPr>
      <t>二</t>
    </r>
    <r>
      <rPr>
        <b/>
        <sz val="12"/>
        <rFont val="Times New Roman"/>
        <charset val="134"/>
      </rPr>
      <t>)</t>
    </r>
  </si>
  <si>
    <r>
      <rPr>
        <b/>
        <sz val="12"/>
        <rFont val="宋体"/>
        <charset val="134"/>
      </rPr>
      <t>对事业单位经常性补助</t>
    </r>
  </si>
  <si>
    <r>
      <rPr>
        <sz val="12"/>
        <rFont val="宋体"/>
        <charset val="134"/>
      </rPr>
      <t>工资福利支出</t>
    </r>
  </si>
  <si>
    <r>
      <rPr>
        <sz val="12"/>
        <rFont val="宋体"/>
        <charset val="134"/>
      </rPr>
      <t>商品和服务支出</t>
    </r>
  </si>
  <si>
    <r>
      <rPr>
        <sz val="12"/>
        <rFont val="宋体"/>
        <charset val="134"/>
      </rPr>
      <t>其他对事业单位补助</t>
    </r>
  </si>
  <si>
    <r>
      <rPr>
        <b/>
        <sz val="12"/>
        <rFont val="宋体"/>
        <charset val="134"/>
      </rPr>
      <t>对事业单位资本性补助</t>
    </r>
  </si>
  <si>
    <r>
      <rPr>
        <sz val="12"/>
        <rFont val="宋体"/>
        <charset val="134"/>
      </rPr>
      <t>资本性支出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一</t>
    </r>
    <r>
      <rPr>
        <sz val="12"/>
        <rFont val="Times New Roman"/>
        <charset val="134"/>
      </rPr>
      <t>)</t>
    </r>
  </si>
  <si>
    <r>
      <rPr>
        <b/>
        <sz val="12"/>
        <rFont val="宋体"/>
        <charset val="134"/>
      </rPr>
      <t>对企业补助</t>
    </r>
  </si>
  <si>
    <r>
      <rPr>
        <sz val="12"/>
        <rFont val="宋体"/>
        <charset val="134"/>
      </rPr>
      <t>利息补贴</t>
    </r>
  </si>
  <si>
    <r>
      <rPr>
        <sz val="12"/>
        <rFont val="宋体"/>
        <charset val="134"/>
      </rPr>
      <t>其他对企业补助</t>
    </r>
  </si>
  <si>
    <r>
      <rPr>
        <b/>
        <sz val="12"/>
        <rFont val="宋体"/>
        <charset val="134"/>
      </rPr>
      <t>对企业资本性支出</t>
    </r>
  </si>
  <si>
    <r>
      <rPr>
        <sz val="12"/>
        <rFont val="宋体"/>
        <charset val="134"/>
      </rPr>
      <t>其他对企业资本性支出</t>
    </r>
  </si>
  <si>
    <r>
      <rPr>
        <b/>
        <sz val="12"/>
        <rFont val="宋体"/>
        <charset val="134"/>
      </rPr>
      <t>对个人和家庭的补助</t>
    </r>
  </si>
  <si>
    <r>
      <rPr>
        <sz val="12"/>
        <rFont val="宋体"/>
        <charset val="134"/>
      </rPr>
      <t>社会福利和救助</t>
    </r>
  </si>
  <si>
    <r>
      <rPr>
        <sz val="12"/>
        <rFont val="宋体"/>
        <charset val="134"/>
      </rPr>
      <t>助学金</t>
    </r>
  </si>
  <si>
    <r>
      <rPr>
        <sz val="12"/>
        <rFont val="宋体"/>
        <charset val="134"/>
      </rPr>
      <t>个人农业生产补贴</t>
    </r>
  </si>
  <si>
    <r>
      <rPr>
        <sz val="12"/>
        <rFont val="宋体"/>
        <charset val="134"/>
      </rPr>
      <t>离退休费</t>
    </r>
  </si>
  <si>
    <r>
      <rPr>
        <sz val="12"/>
        <rFont val="宋体"/>
        <charset val="134"/>
      </rPr>
      <t>其他对个人和家庭补助</t>
    </r>
  </si>
  <si>
    <r>
      <rPr>
        <b/>
        <sz val="12"/>
        <rFont val="宋体"/>
        <charset val="134"/>
      </rPr>
      <t>对社会保障基金补助</t>
    </r>
  </si>
  <si>
    <r>
      <rPr>
        <sz val="12"/>
        <rFont val="宋体"/>
        <charset val="134"/>
      </rPr>
      <t>对社会保险基金补助</t>
    </r>
  </si>
  <si>
    <r>
      <rPr>
        <sz val="12"/>
        <rFont val="宋体"/>
        <charset val="134"/>
      </rPr>
      <t>对机关事业单位职业年金的补助</t>
    </r>
  </si>
  <si>
    <r>
      <rPr>
        <b/>
        <sz val="12"/>
        <rFont val="宋体"/>
        <charset val="134"/>
      </rPr>
      <t>债务利息及费用支出</t>
    </r>
  </si>
  <si>
    <r>
      <rPr>
        <sz val="12"/>
        <rFont val="宋体"/>
        <charset val="134"/>
      </rPr>
      <t>国内债务付息</t>
    </r>
  </si>
  <si>
    <r>
      <rPr>
        <sz val="12"/>
        <rFont val="宋体"/>
        <charset val="134"/>
      </rPr>
      <t>国外债务付息</t>
    </r>
  </si>
  <si>
    <r>
      <rPr>
        <b/>
        <sz val="12"/>
        <rFont val="宋体"/>
        <charset val="134"/>
      </rPr>
      <t>其他支出</t>
    </r>
  </si>
  <si>
    <r>
      <rPr>
        <sz val="12"/>
        <rFont val="宋体"/>
        <charset val="134"/>
      </rPr>
      <t>其他支出</t>
    </r>
  </si>
  <si>
    <r>
      <rPr>
        <b/>
        <sz val="18"/>
        <rFont val="Arial"/>
        <charset val="134"/>
      </rPr>
      <t>2022</t>
    </r>
    <r>
      <rPr>
        <b/>
        <sz val="18"/>
        <rFont val="宋体"/>
        <charset val="134"/>
      </rPr>
      <t>年税收返还和转移支付表</t>
    </r>
  </si>
  <si>
    <r>
      <rPr>
        <sz val="10"/>
        <rFont val="宋体"/>
        <charset val="134"/>
      </rPr>
      <t>单位：万元</t>
    </r>
  </si>
  <si>
    <t>项      目</t>
  </si>
  <si>
    <r>
      <rPr>
        <b/>
        <sz val="12"/>
        <rFont val="Times New Roman"/>
        <charset val="134"/>
      </rPr>
      <t>2022</t>
    </r>
    <r>
      <rPr>
        <b/>
        <sz val="12"/>
        <rFont val="宋体"/>
        <charset val="134"/>
      </rPr>
      <t>执行数</t>
    </r>
  </si>
  <si>
    <t>（一）返还性收入</t>
  </si>
  <si>
    <t>1、增值税和消费税税收返还收入</t>
  </si>
  <si>
    <t>2、所得税基数返还收入</t>
  </si>
  <si>
    <t>3、成品油价格和税费改革税收返还收入</t>
  </si>
  <si>
    <t>4、其他税收返还</t>
  </si>
  <si>
    <t>（二）一般性转移支付收入</t>
  </si>
  <si>
    <t>1、体制补助收入</t>
  </si>
  <si>
    <t>2、均衡性转移支付收入</t>
  </si>
  <si>
    <t>3、县级基本财力保障机制奖补资金收入</t>
  </si>
  <si>
    <t>4、结算补助收入</t>
  </si>
  <si>
    <t>5、资源枯竭型城市转移支付补助收入</t>
  </si>
  <si>
    <t>6、企业事业单位划转补助收入</t>
  </si>
  <si>
    <t>7、成品油税费改革转移支付补助收入</t>
  </si>
  <si>
    <t>8、基层公检法司转移支付收入</t>
  </si>
  <si>
    <t>9、城乡义务教育转移支付收入</t>
  </si>
  <si>
    <t>10、基本养老金转移支付收入</t>
  </si>
  <si>
    <t>11、城乡居民基本医疗保险转移支付收入</t>
  </si>
  <si>
    <t>12、农村综合改革转移支付收入</t>
  </si>
  <si>
    <t>13、产粮（油）大县奖励资金收入</t>
  </si>
  <si>
    <t>14、重点生态功能区转移支付收入</t>
  </si>
  <si>
    <t>15、固定数额补助收入</t>
  </si>
  <si>
    <t>16.革命老区转移支付收入</t>
  </si>
  <si>
    <t>17.民族地区转移支付收入</t>
  </si>
  <si>
    <t>18.边境地区转移支付收入</t>
  </si>
  <si>
    <t>19.贫困地区转移支付收入</t>
  </si>
  <si>
    <t>20.一般公共服务共同财政事权转移支付收入</t>
  </si>
  <si>
    <t>21.公共安全共同财政事权转移支付收入</t>
  </si>
  <si>
    <t>22.教育共同财政事权转移支付收入</t>
  </si>
  <si>
    <t>23.科学技术共同财政事权转移支付收入</t>
  </si>
  <si>
    <t>24.文化旅游体育与传媒共同财政事权转移支付收入</t>
  </si>
  <si>
    <t>25.社会保障和就业共同财政事权转移支付收入</t>
  </si>
  <si>
    <t>26.医疗卫生共同财政事权转移支付收入</t>
  </si>
  <si>
    <t>27.节能环保共同财政事权转移支付收入</t>
  </si>
  <si>
    <t>28.城乡社区共同财政事权转移支付收入</t>
  </si>
  <si>
    <t>29.农林水共同财政事权转移支付收入</t>
  </si>
  <si>
    <t>30.交通运输共同财政事权转移支付收入</t>
  </si>
  <si>
    <t>31.资源勘探共同财政事权转移支付收入</t>
  </si>
  <si>
    <t>32.商业服务业共同财政事权转移支付收入</t>
  </si>
  <si>
    <t>33.自然资源海洋等共同财政事权转移支付收入</t>
  </si>
  <si>
    <t>34.住房保障共同财政事权转移支付收入</t>
  </si>
  <si>
    <t>35.粮油物资储备共同财政事权转移支付收入</t>
  </si>
  <si>
    <t>36.灾害防治应急管理共同财政事权转移支付收入</t>
  </si>
  <si>
    <t>37.其他一般性转移支付补助</t>
  </si>
  <si>
    <t>38.补充区县财力转移支付收入</t>
  </si>
  <si>
    <t>39.其他退税减税降费转移支付收入</t>
  </si>
  <si>
    <t>40.增值税留抵退税转移支付收入</t>
  </si>
  <si>
    <t>（三）专项转移支付收入</t>
  </si>
  <si>
    <r>
      <rPr>
        <b/>
        <sz val="18"/>
        <rFont val="Arial"/>
        <charset val="134"/>
      </rPr>
      <t>2022</t>
    </r>
    <r>
      <rPr>
        <b/>
        <sz val="18"/>
        <rFont val="方正书宋_GBK"/>
        <charset val="134"/>
      </rPr>
      <t>年转移支付执行表（分地区）</t>
    </r>
  </si>
  <si>
    <t>辖区</t>
  </si>
  <si>
    <t>合计</t>
  </si>
  <si>
    <t>税收返还</t>
  </si>
  <si>
    <t>一般性转移支付收入</t>
  </si>
  <si>
    <t>专项转移支付收入</t>
  </si>
  <si>
    <t>县级合计</t>
  </si>
  <si>
    <t>县本级</t>
  </si>
  <si>
    <t>附表7</t>
  </si>
  <si>
    <t>截止2022年底政府一般债务限额、余额情况表</t>
  </si>
  <si>
    <t>单位：亿元</t>
  </si>
  <si>
    <t>地区</t>
  </si>
  <si>
    <t>一般债务限额</t>
  </si>
  <si>
    <t>一般债务余额</t>
  </si>
  <si>
    <t>澧县</t>
  </si>
  <si>
    <t>附表8</t>
  </si>
  <si>
    <t>2022年度澧县政府性基金预算收入执行情况表</t>
  </si>
  <si>
    <t>政府性基金收入</t>
  </si>
  <si>
    <t xml:space="preserve">  农网还贷资金收入</t>
  </si>
  <si>
    <t xml:space="preserve">  铁路建设基金收入</t>
  </si>
  <si>
    <t xml:space="preserve">  民航发展基金收入</t>
  </si>
  <si>
    <t xml:space="preserve">  海南省高等级公路车辆通行附加费收入</t>
  </si>
  <si>
    <t xml:space="preserve">  旅游发展基金收入</t>
  </si>
  <si>
    <t xml:space="preserve">  国家电影事业发展专项资金收入</t>
  </si>
  <si>
    <t xml:space="preserve">  国有土地收益基金收入</t>
  </si>
  <si>
    <t xml:space="preserve">  农业土地开发资金收入</t>
  </si>
  <si>
    <t xml:space="preserve">  国有土地使用权出让收入</t>
  </si>
  <si>
    <t xml:space="preserve">    大中型水库移民后期扶持基金收入</t>
  </si>
  <si>
    <t xml:space="preserve">  大中型水库库区基金收入</t>
  </si>
  <si>
    <t xml:space="preserve">    三峡水库库区基金收入</t>
  </si>
  <si>
    <t xml:space="preserve">    中央特别国债经营基金收入</t>
  </si>
  <si>
    <t xml:space="preserve">    中央特别国债经营基金财务收入</t>
  </si>
  <si>
    <t xml:space="preserve">  彩票公益金收入</t>
  </si>
  <si>
    <t xml:space="preserve">  城市基础设施配套费收入</t>
  </si>
  <si>
    <t xml:space="preserve">  小型水库移民扶助基金收入</t>
  </si>
  <si>
    <t xml:space="preserve">  国家重大水利工程建设基金收入</t>
  </si>
  <si>
    <t xml:space="preserve">  车辆通行费</t>
  </si>
  <si>
    <t xml:space="preserve">    核电站乏燃料处理处置基金收入</t>
  </si>
  <si>
    <t xml:space="preserve">    可再生能源电价附加收入</t>
  </si>
  <si>
    <t xml:space="preserve">    船舶油污损害赔偿基金收入</t>
  </si>
  <si>
    <t xml:space="preserve">    废弃电器电子产品处理基金收入</t>
  </si>
  <si>
    <t xml:space="preserve">  污水处理费收入</t>
  </si>
  <si>
    <t xml:space="preserve">  彩票发行机构和彩票销售机构的业务费用</t>
  </si>
  <si>
    <t xml:space="preserve">    抗疫特别国债财务基金收入</t>
  </si>
  <si>
    <t xml:space="preserve">  其他政府性基金收入</t>
  </si>
  <si>
    <t xml:space="preserve">    其他政府性基金专项债务对应项目专项收入</t>
  </si>
  <si>
    <t>地方政府专项债券收入</t>
  </si>
  <si>
    <t>上级补助收入</t>
  </si>
  <si>
    <t>抗疫特别国债收入</t>
  </si>
  <si>
    <t>上年结转</t>
  </si>
  <si>
    <t>合           计</t>
  </si>
  <si>
    <t>附表9</t>
  </si>
  <si>
    <t>2022年度澧县政府性基金预算支出执行情况表</t>
  </si>
  <si>
    <t>一、本年支出</t>
  </si>
  <si>
    <t xml:space="preserve">  国家电影事业发展专项资金安排的支出</t>
  </si>
  <si>
    <t xml:space="preserve">    资助国产影片放映</t>
  </si>
  <si>
    <t xml:space="preserve">    其他国家电影事业发展专项资金支出</t>
  </si>
  <si>
    <t xml:space="preserve">  大中型水库移民后期扶持基金支出</t>
  </si>
  <si>
    <t xml:space="preserve">    移民补助</t>
  </si>
  <si>
    <t xml:space="preserve">    基础设施建设和经济发展</t>
  </si>
  <si>
    <t xml:space="preserve">  国有土地使用权出让收入及对应专项债务收入安排的支出</t>
  </si>
  <si>
    <t xml:space="preserve">    征地和拆迁补偿支出</t>
  </si>
  <si>
    <t xml:space="preserve">    土地开发支出</t>
  </si>
  <si>
    <t xml:space="preserve">    农村基础设施建设支出</t>
  </si>
  <si>
    <t xml:space="preserve">    支付破产或改制企业职工安置费</t>
  </si>
  <si>
    <t xml:space="preserve">      农业生产发展支出</t>
  </si>
  <si>
    <t xml:space="preserve">      农村社会事业支出</t>
  </si>
  <si>
    <t xml:space="preserve">  农业土地开发资金安排的支出</t>
  </si>
  <si>
    <t xml:space="preserve">  城市基础设施配套费安排的支出</t>
  </si>
  <si>
    <t xml:space="preserve">    城市公共设施</t>
  </si>
  <si>
    <t xml:space="preserve">      城市环境卫生</t>
  </si>
  <si>
    <t xml:space="preserve">    其他城市基础设施配套费安排的支出</t>
  </si>
  <si>
    <t xml:space="preserve">  污水处理费安排的支出</t>
  </si>
  <si>
    <t xml:space="preserve">    污水处理设施建设和运营</t>
  </si>
  <si>
    <t xml:space="preserve">    其他污水处理费安排的支出</t>
  </si>
  <si>
    <t xml:space="preserve">    城市基础设施配套费对应专项债务收入安排的支出</t>
  </si>
  <si>
    <t xml:space="preserve">  大中型水库库区基金安排的支出</t>
  </si>
  <si>
    <t xml:space="preserve">    三峡工程后续工作</t>
  </si>
  <si>
    <t xml:space="preserve">    交通运输支出</t>
  </si>
  <si>
    <t xml:space="preserve">    航道建设和维护</t>
  </si>
  <si>
    <t xml:space="preserve">    国家重大水利工程建设基金安排的支出</t>
  </si>
  <si>
    <t xml:space="preserve">    三峡后续工作</t>
  </si>
  <si>
    <t>其他支出</t>
  </si>
  <si>
    <t xml:space="preserve">  其他政府性基金及对应专项债务收入安排的支出</t>
  </si>
  <si>
    <t xml:space="preserve">    其他地方自行试点项目收益专项债券收入安排的支出</t>
  </si>
  <si>
    <t xml:space="preserve">  彩票发行销售机构业务费安排的支出</t>
  </si>
  <si>
    <t xml:space="preserve">    福利彩票销售机构的业务费支出</t>
  </si>
  <si>
    <t xml:space="preserve">    彩票市场调控资金支出</t>
  </si>
  <si>
    <t xml:space="preserve">  彩票公益金安排的支出</t>
  </si>
  <si>
    <t xml:space="preserve">      用于社会福利的彩票公益金支出</t>
  </si>
  <si>
    <t xml:space="preserve">      用于体育事业的彩票公益金支出</t>
  </si>
  <si>
    <t xml:space="preserve">      用于残疾人事业的彩票公益金支出</t>
  </si>
  <si>
    <t xml:space="preserve">      用于城乡医疗救助的彩票公益金支出</t>
  </si>
  <si>
    <t xml:space="preserve">      用于其他社会公益事业的彩票公益金支出</t>
  </si>
  <si>
    <t xml:space="preserve">  地方政府专项债务付息支出</t>
  </si>
  <si>
    <t xml:space="preserve">      其他地方自行试点项目收益专项债券付息支出</t>
  </si>
  <si>
    <t xml:space="preserve">      其他政府性基金债务付息支出</t>
  </si>
  <si>
    <t>三、地方政府专项债券还本支出</t>
  </si>
  <si>
    <t>四、调出资金</t>
  </si>
  <si>
    <t>五、结转下年</t>
  </si>
  <si>
    <t>合     计</t>
  </si>
  <si>
    <t>附表10</t>
  </si>
  <si>
    <t>2022年度澧县政府性基金预算专项转移支付表</t>
  </si>
  <si>
    <t>无内容</t>
  </si>
  <si>
    <t>附表11</t>
  </si>
  <si>
    <t>截止2022年底政府专项债务限额、余额情况表</t>
  </si>
  <si>
    <t>专项债务限额</t>
  </si>
  <si>
    <t>专项债务余额</t>
  </si>
  <si>
    <t>附表12</t>
  </si>
  <si>
    <t>2022年国有资本经营预算收入执行情况表</t>
  </si>
  <si>
    <t>项目</t>
  </si>
  <si>
    <t>金额</t>
  </si>
  <si>
    <t>一、利润收入</t>
  </si>
  <si>
    <t>其他国有资本经营预算企业利润收入</t>
  </si>
  <si>
    <t>二、股利、股息收入</t>
  </si>
  <si>
    <t>国有控股公司股利、股息收入</t>
  </si>
  <si>
    <r>
      <rPr>
        <sz val="12"/>
        <color theme="1"/>
        <rFont val="Times New Roman"/>
        <charset val="134"/>
      </rPr>
      <t xml:space="preserve">   </t>
    </r>
    <r>
      <rPr>
        <sz val="12"/>
        <color theme="1"/>
        <rFont val="宋体"/>
        <charset val="134"/>
      </rPr>
      <t>其他国有资本经营预算企业股利、股息收入</t>
    </r>
  </si>
  <si>
    <t>三、产权转让收入</t>
  </si>
  <si>
    <t>四、清算收入</t>
  </si>
  <si>
    <t>五、其他国有资本经营收入</t>
  </si>
  <si>
    <t>本年收入合计</t>
  </si>
  <si>
    <t>国有资本经营预算转移支付收入</t>
  </si>
  <si>
    <t>收入总计</t>
  </si>
  <si>
    <t>附表13</t>
  </si>
  <si>
    <t>2022年国有资本经营预算支出执行情况表</t>
  </si>
  <si>
    <t>一、社会保障和就业支出</t>
  </si>
  <si>
    <t>二、国有资本经营预算支出</t>
  </si>
  <si>
    <t xml:space="preserve">    解决历史遗留问题及改革成本支出</t>
  </si>
  <si>
    <t xml:space="preserve">    国有企业资本金注入</t>
  </si>
  <si>
    <t xml:space="preserve">    其他国有资本经营预算支出</t>
  </si>
  <si>
    <t>本年支出合计</t>
  </si>
  <si>
    <t>调出资金</t>
  </si>
  <si>
    <t>结转下年</t>
  </si>
  <si>
    <t>支出总计</t>
  </si>
  <si>
    <t>附表14</t>
  </si>
  <si>
    <t>2022年社会保险基金预算收入执行情况表</t>
  </si>
  <si>
    <r>
      <rPr>
        <sz val="11"/>
        <color rgb="FF000000"/>
        <rFont val="仿宋_GB2312"/>
        <charset val="134"/>
      </rPr>
      <t>单位：万元</t>
    </r>
  </si>
  <si>
    <t>项   目</t>
  </si>
  <si>
    <r>
      <rPr>
        <b/>
        <sz val="12"/>
        <color theme="1"/>
        <rFont val="宋体"/>
        <charset val="134"/>
      </rPr>
      <t>合计</t>
    </r>
  </si>
  <si>
    <r>
      <rPr>
        <b/>
        <sz val="12"/>
        <color theme="1"/>
        <rFont val="宋体"/>
        <charset val="134"/>
      </rPr>
      <t>城乡居民基本养老保险基金</t>
    </r>
  </si>
  <si>
    <r>
      <rPr>
        <b/>
        <sz val="12"/>
        <color theme="1"/>
        <rFont val="宋体"/>
        <charset val="134"/>
      </rPr>
      <t>机关事业单位基本养老保险基金</t>
    </r>
  </si>
  <si>
    <r>
      <rPr>
        <b/>
        <sz val="12"/>
        <color theme="1"/>
        <rFont val="宋体"/>
        <charset val="134"/>
      </rPr>
      <t>城镇职工基本医疗保险基金</t>
    </r>
  </si>
  <si>
    <r>
      <rPr>
        <b/>
        <sz val="12"/>
        <color theme="1"/>
        <rFont val="宋体"/>
        <charset val="134"/>
      </rPr>
      <t>居民基本医疗保险基金</t>
    </r>
  </si>
  <si>
    <r>
      <rPr>
        <b/>
        <sz val="12"/>
        <color theme="1"/>
        <rFont val="宋体"/>
        <charset val="134"/>
      </rPr>
      <t>工伤保险基金</t>
    </r>
  </si>
  <si>
    <r>
      <rPr>
        <b/>
        <sz val="12"/>
        <color theme="1"/>
        <rFont val="宋体"/>
        <charset val="134"/>
      </rPr>
      <t>失业保险基金</t>
    </r>
  </si>
  <si>
    <t>一、上年结余</t>
  </si>
  <si>
    <t>二、本年收入</t>
  </si>
  <si>
    <t xml:space="preserve">   1、保险费收入</t>
  </si>
  <si>
    <t xml:space="preserve">   2、利息收入</t>
  </si>
  <si>
    <t xml:space="preserve">   3、财政补贴收入</t>
  </si>
  <si>
    <t xml:space="preserve">   4、其他收入</t>
  </si>
  <si>
    <t xml:space="preserve">   5、转移收入</t>
  </si>
  <si>
    <t xml:space="preserve">   6、上级补助收入</t>
  </si>
  <si>
    <t>三、合计</t>
  </si>
  <si>
    <r>
      <rPr>
        <b/>
        <sz val="12"/>
        <rFont val="宋体"/>
        <charset val="134"/>
      </rPr>
      <t>附表</t>
    </r>
    <r>
      <rPr>
        <b/>
        <sz val="12"/>
        <rFont val="Nimbus Roman"/>
        <charset val="134"/>
      </rPr>
      <t>15</t>
    </r>
  </si>
  <si>
    <r>
      <rPr>
        <b/>
        <sz val="18"/>
        <color rgb="FF000000"/>
        <rFont val="Nimbus Roman"/>
        <charset val="134"/>
      </rPr>
      <t>2022</t>
    </r>
    <r>
      <rPr>
        <b/>
        <sz val="18"/>
        <color rgb="FF000000"/>
        <rFont val="方正小标宋简体"/>
        <charset val="134"/>
      </rPr>
      <t>年澧县社会保险基金预算支出执行情况表</t>
    </r>
  </si>
  <si>
    <r>
      <rPr>
        <sz val="12"/>
        <color theme="1"/>
        <rFont val="黑体"/>
        <charset val="134"/>
      </rPr>
      <t>项</t>
    </r>
    <r>
      <rPr>
        <sz val="12"/>
        <color theme="1"/>
        <rFont val="Nimbus Roman"/>
        <charset val="134"/>
      </rPr>
      <t xml:space="preserve">   </t>
    </r>
    <r>
      <rPr>
        <sz val="12"/>
        <color theme="1"/>
        <rFont val="黑体"/>
        <charset val="134"/>
      </rPr>
      <t>目</t>
    </r>
  </si>
  <si>
    <r>
      <rPr>
        <sz val="12"/>
        <color theme="1"/>
        <rFont val="黑体"/>
        <charset val="134"/>
      </rPr>
      <t>合计</t>
    </r>
  </si>
  <si>
    <r>
      <rPr>
        <sz val="12"/>
        <color theme="1"/>
        <rFont val="黑体"/>
        <charset val="134"/>
      </rPr>
      <t>城乡居民基本养老保险基金</t>
    </r>
  </si>
  <si>
    <r>
      <rPr>
        <sz val="12"/>
        <color theme="1"/>
        <rFont val="黑体"/>
        <charset val="134"/>
      </rPr>
      <t>机关事业单位基本养老保险基金</t>
    </r>
  </si>
  <si>
    <r>
      <rPr>
        <sz val="12"/>
        <color theme="1"/>
        <rFont val="黑体"/>
        <charset val="134"/>
      </rPr>
      <t>城镇职工基本医疗保险基金</t>
    </r>
  </si>
  <si>
    <r>
      <rPr>
        <sz val="12"/>
        <color theme="1"/>
        <rFont val="黑体"/>
        <charset val="134"/>
      </rPr>
      <t>居民基本医疗保险基金</t>
    </r>
  </si>
  <si>
    <r>
      <rPr>
        <sz val="12"/>
        <color theme="1"/>
        <rFont val="黑体"/>
        <charset val="134"/>
      </rPr>
      <t>工伤保险基金</t>
    </r>
  </si>
  <si>
    <r>
      <rPr>
        <sz val="12"/>
        <color theme="1"/>
        <rFont val="黑体"/>
        <charset val="134"/>
      </rPr>
      <t>失业保险基金</t>
    </r>
  </si>
  <si>
    <r>
      <rPr>
        <b/>
        <sz val="12"/>
        <color theme="1"/>
        <rFont val="宋体"/>
        <charset val="134"/>
      </rPr>
      <t>一、支出</t>
    </r>
  </si>
  <si>
    <r>
      <rPr>
        <sz val="12"/>
        <color theme="1"/>
        <rFont val="Nimbus Roman"/>
        <charset val="134"/>
      </rPr>
      <t>1</t>
    </r>
    <r>
      <rPr>
        <sz val="12"/>
        <color theme="1"/>
        <rFont val="宋体"/>
        <charset val="134"/>
      </rPr>
      <t>、社会保险待遇支出</t>
    </r>
  </si>
  <si>
    <r>
      <rPr>
        <sz val="12"/>
        <color theme="1"/>
        <rFont val="Nimbus Roman"/>
        <charset val="134"/>
      </rPr>
      <t xml:space="preserve">   2</t>
    </r>
    <r>
      <rPr>
        <sz val="12"/>
        <color theme="1"/>
        <rFont val="宋体"/>
        <charset val="134"/>
      </rPr>
      <t>、其他支出</t>
    </r>
  </si>
  <si>
    <r>
      <rPr>
        <sz val="12"/>
        <color theme="1"/>
        <rFont val="Nimbus Roman"/>
        <charset val="134"/>
      </rPr>
      <t xml:space="preserve">   3</t>
    </r>
    <r>
      <rPr>
        <sz val="12"/>
        <color theme="1"/>
        <rFont val="宋体"/>
        <charset val="134"/>
      </rPr>
      <t>、转移支出</t>
    </r>
  </si>
  <si>
    <r>
      <rPr>
        <b/>
        <sz val="12"/>
        <color theme="1"/>
        <rFont val="宋体"/>
        <charset val="134"/>
      </rPr>
      <t>二、上解上级支出</t>
    </r>
  </si>
  <si>
    <r>
      <rPr>
        <b/>
        <sz val="12"/>
        <color theme="1"/>
        <rFont val="宋体"/>
        <charset val="134"/>
      </rPr>
      <t>三、年末滚存结余</t>
    </r>
  </si>
  <si>
    <r>
      <rPr>
        <b/>
        <sz val="12"/>
        <color theme="1"/>
        <rFont val="宋体"/>
        <charset val="134"/>
      </rPr>
      <t>四、合计</t>
    </r>
  </si>
  <si>
    <t>附表16</t>
  </si>
  <si>
    <t>2023年澧县一般公共预算收入总表</t>
  </si>
  <si>
    <t>2023年预算数</t>
  </si>
  <si>
    <r>
      <rPr>
        <sz val="12"/>
        <color theme="1"/>
        <rFont val="Arial"/>
        <charset val="134"/>
      </rPr>
      <t xml:space="preserve">  </t>
    </r>
    <r>
      <rPr>
        <sz val="12"/>
        <color theme="1"/>
        <rFont val="宋体"/>
        <charset val="134"/>
      </rPr>
      <t>（一）税收收入</t>
    </r>
  </si>
  <si>
    <r>
      <rPr>
        <sz val="12"/>
        <color theme="1"/>
        <rFont val="Arial"/>
        <charset val="134"/>
      </rPr>
      <t xml:space="preserve">  </t>
    </r>
    <r>
      <rPr>
        <sz val="12"/>
        <color theme="1"/>
        <rFont val="宋体"/>
        <charset val="134"/>
      </rPr>
      <t>（二）非税收入</t>
    </r>
  </si>
  <si>
    <r>
      <rPr>
        <sz val="12"/>
        <color theme="1"/>
        <rFont val="Arial"/>
        <charset val="134"/>
      </rPr>
      <t xml:space="preserve">     1</t>
    </r>
    <r>
      <rPr>
        <sz val="12"/>
        <color theme="1"/>
        <rFont val="宋体"/>
        <charset val="134"/>
      </rPr>
      <t>、税务部门</t>
    </r>
  </si>
  <si>
    <r>
      <rPr>
        <sz val="12"/>
        <color theme="1"/>
        <rFont val="Arial"/>
        <charset val="134"/>
      </rPr>
      <t xml:space="preserve">     2</t>
    </r>
    <r>
      <rPr>
        <sz val="12"/>
        <color theme="1"/>
        <rFont val="宋体"/>
        <charset val="134"/>
      </rPr>
      <t>、财政部门</t>
    </r>
  </si>
  <si>
    <r>
      <rPr>
        <sz val="12"/>
        <color theme="1"/>
        <rFont val="Arial"/>
        <charset val="134"/>
      </rPr>
      <t xml:space="preserve">  </t>
    </r>
    <r>
      <rPr>
        <sz val="12"/>
        <color theme="1"/>
        <rFont val="宋体"/>
        <charset val="134"/>
      </rPr>
      <t>（一）可支配财力补助收入</t>
    </r>
  </si>
  <si>
    <r>
      <rPr>
        <sz val="12"/>
        <color theme="1"/>
        <rFont val="Arial"/>
        <charset val="134"/>
      </rPr>
      <t xml:space="preserve">     1</t>
    </r>
    <r>
      <rPr>
        <sz val="12"/>
        <color theme="1"/>
        <rFont val="宋体"/>
        <charset val="134"/>
      </rPr>
      <t>、返还性收入</t>
    </r>
  </si>
  <si>
    <r>
      <rPr>
        <sz val="12"/>
        <color theme="1"/>
        <rFont val="Arial"/>
        <charset val="134"/>
      </rPr>
      <t xml:space="preserve">     2</t>
    </r>
    <r>
      <rPr>
        <sz val="12"/>
        <color theme="1"/>
        <rFont val="宋体"/>
        <charset val="134"/>
      </rPr>
      <t>、可支配的一般性转移支付收入</t>
    </r>
  </si>
  <si>
    <t>（二）专项性质转移支付收入</t>
  </si>
  <si>
    <r>
      <rPr>
        <sz val="12"/>
        <color theme="1"/>
        <rFont val="Arial"/>
        <charset val="134"/>
      </rPr>
      <t xml:space="preserve">    1</t>
    </r>
    <r>
      <rPr>
        <sz val="12"/>
        <color theme="1"/>
        <rFont val="宋体"/>
        <charset val="134"/>
      </rPr>
      <t>、有专门用途的一般性转移支付收入</t>
    </r>
  </si>
  <si>
    <r>
      <rPr>
        <sz val="12"/>
        <color theme="1"/>
        <rFont val="Arial"/>
        <charset val="134"/>
      </rPr>
      <t xml:space="preserve">    2</t>
    </r>
    <r>
      <rPr>
        <sz val="12"/>
        <color theme="1"/>
        <rFont val="宋体"/>
        <charset val="134"/>
      </rPr>
      <t>、专项转移支付收入</t>
    </r>
  </si>
  <si>
    <t>三、上年结余结转收入</t>
  </si>
  <si>
    <r>
      <rPr>
        <sz val="12"/>
        <color theme="1"/>
        <rFont val="Arial"/>
        <charset val="134"/>
      </rPr>
      <t xml:space="preserve">     1</t>
    </r>
    <r>
      <rPr>
        <sz val="12"/>
        <color theme="1"/>
        <rFont val="宋体"/>
        <charset val="134"/>
      </rPr>
      <t>、上年结转</t>
    </r>
  </si>
  <si>
    <t>四、调入资金</t>
  </si>
  <si>
    <r>
      <rPr>
        <sz val="12"/>
        <color theme="1"/>
        <rFont val="Arial"/>
        <charset val="134"/>
      </rPr>
      <t xml:space="preserve">    1</t>
    </r>
    <r>
      <rPr>
        <sz val="12"/>
        <color theme="1"/>
        <rFont val="宋体"/>
        <charset val="134"/>
      </rPr>
      <t>、从政府性基金预算调入资金</t>
    </r>
  </si>
  <si>
    <r>
      <rPr>
        <sz val="12"/>
        <color theme="1"/>
        <rFont val="Arial"/>
        <charset val="134"/>
      </rPr>
      <t xml:space="preserve">    2</t>
    </r>
    <r>
      <rPr>
        <sz val="12"/>
        <color theme="1"/>
        <rFont val="宋体"/>
        <charset val="134"/>
      </rPr>
      <t>、从国有资本经营预算调入资金</t>
    </r>
  </si>
  <si>
    <r>
      <rPr>
        <sz val="12"/>
        <color theme="1"/>
        <rFont val="Arial"/>
        <charset val="134"/>
      </rPr>
      <t xml:space="preserve">    3</t>
    </r>
    <r>
      <rPr>
        <sz val="12"/>
        <color theme="1"/>
        <rFont val="宋体"/>
        <charset val="134"/>
      </rPr>
      <t>、从财政专户调入资金</t>
    </r>
  </si>
  <si>
    <t>五、债务转贷收入</t>
  </si>
  <si>
    <t>附表17</t>
  </si>
  <si>
    <t>2023年澧县一般公共预算支出总表</t>
  </si>
  <si>
    <r>
      <rPr>
        <sz val="12"/>
        <color theme="1"/>
        <rFont val="Arial"/>
        <charset val="134"/>
      </rPr>
      <t>1</t>
    </r>
    <r>
      <rPr>
        <sz val="12"/>
        <color theme="1"/>
        <rFont val="宋体"/>
        <charset val="134"/>
      </rPr>
      <t>、一般公共服务支出</t>
    </r>
  </si>
  <si>
    <r>
      <rPr>
        <sz val="12"/>
        <color theme="1"/>
        <rFont val="Arial"/>
        <charset val="134"/>
      </rPr>
      <t>2</t>
    </r>
    <r>
      <rPr>
        <sz val="12"/>
        <color theme="1"/>
        <rFont val="宋体"/>
        <charset val="134"/>
      </rPr>
      <t>、国防支出</t>
    </r>
  </si>
  <si>
    <r>
      <rPr>
        <sz val="12"/>
        <color theme="1"/>
        <rFont val="Arial"/>
        <charset val="134"/>
      </rPr>
      <t>3</t>
    </r>
    <r>
      <rPr>
        <sz val="12"/>
        <color theme="1"/>
        <rFont val="宋体"/>
        <charset val="134"/>
      </rPr>
      <t>、公共安全支出</t>
    </r>
  </si>
  <si>
    <r>
      <rPr>
        <sz val="12"/>
        <color theme="1"/>
        <rFont val="Arial"/>
        <charset val="134"/>
      </rPr>
      <t>4</t>
    </r>
    <r>
      <rPr>
        <sz val="12"/>
        <color theme="1"/>
        <rFont val="宋体"/>
        <charset val="134"/>
      </rPr>
      <t>、教育支出</t>
    </r>
  </si>
  <si>
    <r>
      <rPr>
        <sz val="12"/>
        <color theme="1"/>
        <rFont val="Arial"/>
        <charset val="134"/>
      </rPr>
      <t>5</t>
    </r>
    <r>
      <rPr>
        <sz val="12"/>
        <color theme="1"/>
        <rFont val="宋体"/>
        <charset val="134"/>
      </rPr>
      <t>、科学技术支出</t>
    </r>
  </si>
  <si>
    <r>
      <rPr>
        <sz val="12"/>
        <color theme="1"/>
        <rFont val="Arial"/>
        <charset val="134"/>
      </rPr>
      <t>6</t>
    </r>
    <r>
      <rPr>
        <sz val="12"/>
        <color theme="1"/>
        <rFont val="宋体"/>
        <charset val="134"/>
      </rPr>
      <t>、文化旅游体育与传媒支出</t>
    </r>
  </si>
  <si>
    <r>
      <rPr>
        <sz val="12"/>
        <color theme="1"/>
        <rFont val="Arial"/>
        <charset val="134"/>
      </rPr>
      <t>7</t>
    </r>
    <r>
      <rPr>
        <sz val="12"/>
        <color theme="1"/>
        <rFont val="宋体"/>
        <charset val="134"/>
      </rPr>
      <t>、社会保障和就业支出</t>
    </r>
  </si>
  <si>
    <r>
      <rPr>
        <sz val="12"/>
        <color theme="1"/>
        <rFont val="Arial"/>
        <charset val="134"/>
      </rPr>
      <t>8</t>
    </r>
    <r>
      <rPr>
        <sz val="12"/>
        <color theme="1"/>
        <rFont val="宋体"/>
        <charset val="134"/>
      </rPr>
      <t>、卫生健康支出</t>
    </r>
  </si>
  <si>
    <r>
      <rPr>
        <sz val="12"/>
        <color theme="1"/>
        <rFont val="Arial"/>
        <charset val="134"/>
      </rPr>
      <t>9</t>
    </r>
    <r>
      <rPr>
        <sz val="12"/>
        <color theme="1"/>
        <rFont val="宋体"/>
        <charset val="134"/>
      </rPr>
      <t>、节能环保支出</t>
    </r>
  </si>
  <si>
    <r>
      <rPr>
        <sz val="12"/>
        <color theme="1"/>
        <rFont val="Arial"/>
        <charset val="134"/>
      </rPr>
      <t>10</t>
    </r>
    <r>
      <rPr>
        <sz val="12"/>
        <color theme="1"/>
        <rFont val="宋体"/>
        <charset val="134"/>
      </rPr>
      <t>、城乡社区支出</t>
    </r>
  </si>
  <si>
    <r>
      <rPr>
        <sz val="12"/>
        <color theme="1"/>
        <rFont val="Arial"/>
        <charset val="134"/>
      </rPr>
      <t>11</t>
    </r>
    <r>
      <rPr>
        <sz val="12"/>
        <color theme="1"/>
        <rFont val="宋体"/>
        <charset val="134"/>
      </rPr>
      <t>、农林水支出</t>
    </r>
  </si>
  <si>
    <r>
      <rPr>
        <sz val="12"/>
        <color theme="1"/>
        <rFont val="Arial"/>
        <charset val="134"/>
      </rPr>
      <t>12</t>
    </r>
    <r>
      <rPr>
        <sz val="12"/>
        <color theme="1"/>
        <rFont val="宋体"/>
        <charset val="134"/>
      </rPr>
      <t>、交通运输支出</t>
    </r>
  </si>
  <si>
    <r>
      <rPr>
        <sz val="12"/>
        <color theme="1"/>
        <rFont val="Arial"/>
        <charset val="134"/>
      </rPr>
      <t>13</t>
    </r>
    <r>
      <rPr>
        <sz val="12"/>
        <color theme="1"/>
        <rFont val="宋体"/>
        <charset val="134"/>
      </rPr>
      <t>、资源勘探工业信息等支出</t>
    </r>
  </si>
  <si>
    <r>
      <rPr>
        <sz val="12"/>
        <color theme="1"/>
        <rFont val="Arial"/>
        <charset val="134"/>
      </rPr>
      <t>14</t>
    </r>
    <r>
      <rPr>
        <sz val="12"/>
        <color theme="1"/>
        <rFont val="宋体"/>
        <charset val="134"/>
      </rPr>
      <t>、商业服务业等支出</t>
    </r>
  </si>
  <si>
    <r>
      <rPr>
        <sz val="12"/>
        <color theme="1"/>
        <rFont val="Arial"/>
        <charset val="134"/>
      </rPr>
      <t>15</t>
    </r>
    <r>
      <rPr>
        <sz val="12"/>
        <color theme="1"/>
        <rFont val="宋体"/>
        <charset val="134"/>
      </rPr>
      <t>、金融支出</t>
    </r>
  </si>
  <si>
    <r>
      <rPr>
        <sz val="12"/>
        <color theme="1"/>
        <rFont val="Arial"/>
        <charset val="134"/>
      </rPr>
      <t>16</t>
    </r>
    <r>
      <rPr>
        <sz val="12"/>
        <color theme="1"/>
        <rFont val="宋体"/>
        <charset val="134"/>
      </rPr>
      <t>、自然资源海洋气象等支出</t>
    </r>
  </si>
  <si>
    <r>
      <rPr>
        <sz val="12"/>
        <color theme="1"/>
        <rFont val="Arial"/>
        <charset val="134"/>
      </rPr>
      <t>17</t>
    </r>
    <r>
      <rPr>
        <sz val="12"/>
        <color theme="1"/>
        <rFont val="宋体"/>
        <charset val="134"/>
      </rPr>
      <t>、住房保障支出</t>
    </r>
  </si>
  <si>
    <r>
      <rPr>
        <sz val="12"/>
        <color theme="1"/>
        <rFont val="Arial"/>
        <charset val="134"/>
      </rPr>
      <t>18</t>
    </r>
    <r>
      <rPr>
        <sz val="12"/>
        <color theme="1"/>
        <rFont val="宋体"/>
        <charset val="134"/>
      </rPr>
      <t>、粮油物资储备支出</t>
    </r>
  </si>
  <si>
    <r>
      <rPr>
        <sz val="12"/>
        <color theme="1"/>
        <rFont val="Arial"/>
        <charset val="134"/>
      </rPr>
      <t>19</t>
    </r>
    <r>
      <rPr>
        <sz val="12"/>
        <color theme="1"/>
        <rFont val="宋体"/>
        <charset val="134"/>
      </rPr>
      <t>、灾害防治及应急管理支出</t>
    </r>
  </si>
  <si>
    <r>
      <rPr>
        <sz val="12"/>
        <color theme="1"/>
        <rFont val="Arial"/>
        <charset val="134"/>
      </rPr>
      <t>20</t>
    </r>
    <r>
      <rPr>
        <sz val="12"/>
        <color theme="1"/>
        <rFont val="宋体"/>
        <charset val="134"/>
      </rPr>
      <t>、债务还本付息支出</t>
    </r>
  </si>
  <si>
    <r>
      <rPr>
        <sz val="12"/>
        <color theme="1"/>
        <rFont val="Arial"/>
        <charset val="134"/>
      </rPr>
      <t>21</t>
    </r>
    <r>
      <rPr>
        <sz val="12"/>
        <color theme="1"/>
        <rFont val="宋体"/>
        <charset val="134"/>
      </rPr>
      <t>、其他支出</t>
    </r>
  </si>
  <si>
    <t>四、年终结余</t>
  </si>
  <si>
    <r>
      <rPr>
        <sz val="12"/>
        <color theme="1"/>
        <rFont val="Arial"/>
        <charset val="134"/>
      </rPr>
      <t xml:space="preserve"> 1</t>
    </r>
    <r>
      <rPr>
        <sz val="12"/>
        <color theme="1"/>
        <rFont val="宋体"/>
        <charset val="134"/>
      </rPr>
      <t>、结转下年</t>
    </r>
  </si>
  <si>
    <t>附表18</t>
  </si>
  <si>
    <t>2023年澧县地方一般公共预算收入明细表</t>
  </si>
  <si>
    <r>
      <rPr>
        <b/>
        <sz val="12"/>
        <color theme="1"/>
        <rFont val="黑体"/>
        <charset val="134"/>
      </rPr>
      <t>项</t>
    </r>
    <r>
      <rPr>
        <b/>
        <sz val="12"/>
        <color theme="1"/>
        <rFont val="Arial"/>
        <charset val="134"/>
      </rPr>
      <t xml:space="preserve">          </t>
    </r>
    <r>
      <rPr>
        <b/>
        <sz val="12"/>
        <color theme="1"/>
        <rFont val="黑体"/>
        <charset val="134"/>
      </rPr>
      <t>目</t>
    </r>
  </si>
  <si>
    <r>
      <rPr>
        <b/>
        <sz val="12"/>
        <color theme="1"/>
        <rFont val="Arial"/>
        <charset val="134"/>
      </rPr>
      <t>2022</t>
    </r>
    <r>
      <rPr>
        <b/>
        <sz val="12"/>
        <color theme="1"/>
        <rFont val="黑体"/>
        <charset val="134"/>
      </rPr>
      <t>年完成数</t>
    </r>
  </si>
  <si>
    <r>
      <rPr>
        <b/>
        <sz val="12"/>
        <color theme="1"/>
        <rFont val="Arial"/>
        <charset val="134"/>
      </rPr>
      <t>2023</t>
    </r>
    <r>
      <rPr>
        <b/>
        <sz val="12"/>
        <color theme="1"/>
        <rFont val="黑体"/>
        <charset val="134"/>
      </rPr>
      <t>年预算数</t>
    </r>
  </si>
  <si>
    <r>
      <rPr>
        <sz val="12"/>
        <color theme="1"/>
        <rFont val="Arial"/>
        <charset val="134"/>
      </rPr>
      <t>1</t>
    </r>
    <r>
      <rPr>
        <sz val="12"/>
        <color theme="1"/>
        <rFont val="宋体"/>
        <charset val="134"/>
      </rPr>
      <t>、增值税</t>
    </r>
  </si>
  <si>
    <r>
      <rPr>
        <sz val="12"/>
        <color theme="1"/>
        <rFont val="Arial"/>
        <charset val="134"/>
      </rPr>
      <t>2</t>
    </r>
    <r>
      <rPr>
        <sz val="12"/>
        <color theme="1"/>
        <rFont val="宋体"/>
        <charset val="134"/>
      </rPr>
      <t>、企业所得税</t>
    </r>
  </si>
  <si>
    <r>
      <rPr>
        <sz val="12"/>
        <color theme="1"/>
        <rFont val="Arial"/>
        <charset val="134"/>
      </rPr>
      <t>3</t>
    </r>
    <r>
      <rPr>
        <sz val="12"/>
        <color theme="1"/>
        <rFont val="宋体"/>
        <charset val="134"/>
      </rPr>
      <t>、个人所得税</t>
    </r>
  </si>
  <si>
    <r>
      <rPr>
        <sz val="12"/>
        <color theme="1"/>
        <rFont val="Arial"/>
        <charset val="134"/>
      </rPr>
      <t>4</t>
    </r>
    <r>
      <rPr>
        <sz val="12"/>
        <color theme="1"/>
        <rFont val="宋体"/>
        <charset val="134"/>
      </rPr>
      <t>、资源税</t>
    </r>
  </si>
  <si>
    <r>
      <rPr>
        <sz val="12"/>
        <color theme="1"/>
        <rFont val="Arial"/>
        <charset val="134"/>
      </rPr>
      <t>5</t>
    </r>
    <r>
      <rPr>
        <sz val="12"/>
        <color theme="1"/>
        <rFont val="宋体"/>
        <charset val="134"/>
      </rPr>
      <t>、城市建设维护税</t>
    </r>
  </si>
  <si>
    <r>
      <rPr>
        <sz val="12"/>
        <color theme="1"/>
        <rFont val="Arial"/>
        <charset val="134"/>
      </rPr>
      <t>6</t>
    </r>
    <r>
      <rPr>
        <sz val="12"/>
        <color theme="1"/>
        <rFont val="宋体"/>
        <charset val="134"/>
      </rPr>
      <t>、房产税</t>
    </r>
  </si>
  <si>
    <r>
      <rPr>
        <sz val="12"/>
        <color theme="1"/>
        <rFont val="Arial"/>
        <charset val="134"/>
      </rPr>
      <t>7</t>
    </r>
    <r>
      <rPr>
        <sz val="12"/>
        <color theme="1"/>
        <rFont val="宋体"/>
        <charset val="134"/>
      </rPr>
      <t>、印花税</t>
    </r>
  </si>
  <si>
    <r>
      <rPr>
        <sz val="12"/>
        <color theme="1"/>
        <rFont val="Arial"/>
        <charset val="134"/>
      </rPr>
      <t>8</t>
    </r>
    <r>
      <rPr>
        <sz val="12"/>
        <color theme="1"/>
        <rFont val="宋体"/>
        <charset val="134"/>
      </rPr>
      <t>、城镇土地使用税</t>
    </r>
  </si>
  <si>
    <r>
      <rPr>
        <sz val="12"/>
        <color theme="1"/>
        <rFont val="Arial"/>
        <charset val="134"/>
      </rPr>
      <t>9</t>
    </r>
    <r>
      <rPr>
        <sz val="12"/>
        <color theme="1"/>
        <rFont val="宋体"/>
        <charset val="134"/>
      </rPr>
      <t>、土地增值税</t>
    </r>
  </si>
  <si>
    <r>
      <rPr>
        <sz val="12"/>
        <color theme="1"/>
        <rFont val="Arial"/>
        <charset val="134"/>
      </rPr>
      <t>10</t>
    </r>
    <r>
      <rPr>
        <sz val="12"/>
        <color theme="1"/>
        <rFont val="宋体"/>
        <charset val="134"/>
      </rPr>
      <t>、车船税</t>
    </r>
  </si>
  <si>
    <r>
      <rPr>
        <sz val="12"/>
        <color theme="1"/>
        <rFont val="Arial"/>
        <charset val="134"/>
      </rPr>
      <t>11</t>
    </r>
    <r>
      <rPr>
        <sz val="12"/>
        <color theme="1"/>
        <rFont val="宋体"/>
        <charset val="134"/>
      </rPr>
      <t>、耕地占用税</t>
    </r>
  </si>
  <si>
    <r>
      <rPr>
        <sz val="12"/>
        <color theme="1"/>
        <rFont val="Arial"/>
        <charset val="134"/>
      </rPr>
      <t>12</t>
    </r>
    <r>
      <rPr>
        <sz val="12"/>
        <color theme="1"/>
        <rFont val="宋体"/>
        <charset val="134"/>
      </rPr>
      <t>、契税</t>
    </r>
  </si>
  <si>
    <r>
      <rPr>
        <sz val="12"/>
        <color theme="1"/>
        <rFont val="Arial"/>
        <charset val="134"/>
      </rPr>
      <t>13</t>
    </r>
    <r>
      <rPr>
        <sz val="12"/>
        <color theme="1"/>
        <rFont val="宋体"/>
        <charset val="134"/>
      </rPr>
      <t>、环境保护税</t>
    </r>
  </si>
  <si>
    <r>
      <rPr>
        <sz val="12"/>
        <color theme="1"/>
        <rFont val="Arial"/>
        <charset val="134"/>
      </rPr>
      <t>1</t>
    </r>
    <r>
      <rPr>
        <sz val="12"/>
        <color theme="1"/>
        <rFont val="宋体"/>
        <charset val="134"/>
      </rPr>
      <t>、专项收入</t>
    </r>
  </si>
  <si>
    <r>
      <rPr>
        <sz val="12"/>
        <color theme="1"/>
        <rFont val="Arial"/>
        <charset val="134"/>
      </rPr>
      <t>2</t>
    </r>
    <r>
      <rPr>
        <sz val="12"/>
        <color theme="1"/>
        <rFont val="宋体"/>
        <charset val="134"/>
      </rPr>
      <t>、行政事业性收费</t>
    </r>
  </si>
  <si>
    <r>
      <rPr>
        <sz val="12"/>
        <color theme="1"/>
        <rFont val="Arial"/>
        <charset val="134"/>
      </rPr>
      <t>3</t>
    </r>
    <r>
      <rPr>
        <sz val="12"/>
        <color theme="1"/>
        <rFont val="宋体"/>
        <charset val="134"/>
      </rPr>
      <t>、罚没收入</t>
    </r>
  </si>
  <si>
    <r>
      <rPr>
        <sz val="12"/>
        <color theme="1"/>
        <rFont val="Arial"/>
        <charset val="134"/>
      </rPr>
      <t>4</t>
    </r>
    <r>
      <rPr>
        <sz val="12"/>
        <color theme="1"/>
        <rFont val="宋体"/>
        <charset val="134"/>
      </rPr>
      <t>、国有资源（资产）有偿使用收入</t>
    </r>
  </si>
  <si>
    <r>
      <rPr>
        <sz val="12"/>
        <color theme="1"/>
        <rFont val="Arial"/>
        <charset val="134"/>
      </rPr>
      <t>5</t>
    </r>
    <r>
      <rPr>
        <sz val="12"/>
        <color theme="1"/>
        <rFont val="宋体"/>
        <charset val="134"/>
      </rPr>
      <t>、其他收入</t>
    </r>
  </si>
  <si>
    <t>合  计</t>
  </si>
  <si>
    <t>附表19</t>
  </si>
  <si>
    <t>2023年度澧县一般公共预算支出明细表</t>
  </si>
  <si>
    <t>科目编码</t>
  </si>
  <si>
    <t>预算数</t>
  </si>
  <si>
    <t>一、一般公共服务</t>
  </si>
  <si>
    <t>人大事务</t>
  </si>
  <si>
    <t>行政运行</t>
  </si>
  <si>
    <t>一般行政管理事务</t>
  </si>
  <si>
    <t>人大会议</t>
  </si>
  <si>
    <t>代表工作</t>
  </si>
  <si>
    <t>其他人大事务支出</t>
  </si>
  <si>
    <t>政协事务</t>
  </si>
  <si>
    <t>其他政协事务支出</t>
  </si>
  <si>
    <t>政府办公厅（室）及相关机构事务</t>
  </si>
  <si>
    <t>政务公开审批</t>
  </si>
  <si>
    <t>信访事务</t>
  </si>
  <si>
    <t>事业运行</t>
  </si>
  <si>
    <t>其他政府办公厅（室）及相关机构事务支出</t>
  </si>
  <si>
    <t>发展与改革事务</t>
  </si>
  <si>
    <t>物价管理</t>
  </si>
  <si>
    <t>其他发展与改革事务支出</t>
  </si>
  <si>
    <t>统计信息事务</t>
  </si>
  <si>
    <t>专项普查活动</t>
  </si>
  <si>
    <t>其他统计信息事务支出</t>
  </si>
  <si>
    <t>财政事务</t>
  </si>
  <si>
    <t xml:space="preserve"> 财政国库业务</t>
  </si>
  <si>
    <t>信息化建设</t>
  </si>
  <si>
    <t>其他财政事务支出</t>
  </si>
  <si>
    <t>税收事务</t>
  </si>
  <si>
    <t>税收业务</t>
  </si>
  <si>
    <t>其他税收事务支出</t>
  </si>
  <si>
    <t>审计事务</t>
  </si>
  <si>
    <t>其他审计事务支出</t>
  </si>
  <si>
    <t>纪检监察事务</t>
  </si>
  <si>
    <t>巡视工作</t>
  </si>
  <si>
    <t>其他纪检监察事务支出</t>
  </si>
  <si>
    <t>商贸事务</t>
  </si>
  <si>
    <t>招商引资</t>
  </si>
  <si>
    <t>其他商贸事务支出</t>
  </si>
  <si>
    <t>知识产权事务</t>
  </si>
  <si>
    <t>其他知识产权事务支出</t>
  </si>
  <si>
    <t>知识产权战略和规划</t>
  </si>
  <si>
    <t>知识产权宏观管理</t>
  </si>
  <si>
    <t>档案事务</t>
  </si>
  <si>
    <t>档案馆</t>
  </si>
  <si>
    <t>民主党派及工商联事务</t>
  </si>
  <si>
    <t>其他民主党派及工商联事务支出</t>
  </si>
  <si>
    <t>群众团体事务</t>
  </si>
  <si>
    <t>工会事务</t>
  </si>
  <si>
    <t>其他群众团体事务支出</t>
  </si>
  <si>
    <t>党委办公厅（室）及相关机构事务</t>
  </si>
  <si>
    <t>机关服务</t>
  </si>
  <si>
    <t>其他党委办公厅（室）及相关机构事务支出</t>
  </si>
  <si>
    <t>组织事务</t>
  </si>
  <si>
    <t>其他组织事务支出</t>
  </si>
  <si>
    <t>宣传事务</t>
  </si>
  <si>
    <t>其他宣传事务支出</t>
  </si>
  <si>
    <t>统战事务</t>
  </si>
  <si>
    <t>宗教事务</t>
  </si>
  <si>
    <t>华侨事务</t>
  </si>
  <si>
    <t>其他统战事务支出</t>
  </si>
  <si>
    <t>其他共产党事务支出</t>
  </si>
  <si>
    <t>市场监督管理事务</t>
  </si>
  <si>
    <t>市场主体管理</t>
  </si>
  <si>
    <t>市场秩序执法</t>
  </si>
  <si>
    <t>质量基础</t>
  </si>
  <si>
    <t>药品事务</t>
  </si>
  <si>
    <t>医疗器械事务</t>
  </si>
  <si>
    <t>化妆品事务</t>
  </si>
  <si>
    <t>质量安全监管</t>
  </si>
  <si>
    <t>食品安全监管</t>
  </si>
  <si>
    <t>其他市场监督管理事务</t>
  </si>
  <si>
    <t>其他一般公共服务支出</t>
  </si>
  <si>
    <t>国防动员</t>
  </si>
  <si>
    <t>兵役征集</t>
  </si>
  <si>
    <t>人民防空</t>
  </si>
  <si>
    <t>民兵</t>
  </si>
  <si>
    <t>武装警察部队</t>
  </si>
  <si>
    <t>公安</t>
  </si>
  <si>
    <t>执法办案</t>
  </si>
  <si>
    <t>其他公安支出</t>
  </si>
  <si>
    <t>法院</t>
  </si>
  <si>
    <t>其他法院支出</t>
  </si>
  <si>
    <t>司法</t>
  </si>
  <si>
    <t>基层司法业务</t>
  </si>
  <si>
    <t>普法宣传</t>
  </si>
  <si>
    <t>公共法律服务</t>
  </si>
  <si>
    <t>社区矫正</t>
  </si>
  <si>
    <t>法治建设</t>
  </si>
  <si>
    <t>其他司法支出</t>
  </si>
  <si>
    <t>其他公共安全支出</t>
  </si>
  <si>
    <t>国家司法救助支出</t>
  </si>
  <si>
    <t>教育管理事务</t>
  </si>
  <si>
    <t>其他教育管理事务支出</t>
  </si>
  <si>
    <t>普通教育</t>
  </si>
  <si>
    <t>学前教育</t>
  </si>
  <si>
    <t>小学教育</t>
  </si>
  <si>
    <t>初中教育</t>
  </si>
  <si>
    <t>高中教育</t>
  </si>
  <si>
    <t>其他普通教育支出</t>
  </si>
  <si>
    <t>职业教育</t>
  </si>
  <si>
    <t>中等职业教育</t>
  </si>
  <si>
    <t>其他职业教育支出</t>
  </si>
  <si>
    <t>成人教育</t>
  </si>
  <si>
    <t>成人高等教育</t>
  </si>
  <si>
    <t>其他成人教育支出</t>
  </si>
  <si>
    <t>特殊教育</t>
  </si>
  <si>
    <t>特殊学校教育</t>
  </si>
  <si>
    <t>进修及培训</t>
  </si>
  <si>
    <t>教师进修</t>
  </si>
  <si>
    <t>干部教育</t>
  </si>
  <si>
    <t>其他进修及培训</t>
  </si>
  <si>
    <t>教育费附加安排的支出</t>
  </si>
  <si>
    <t>其他教育费附加安排的支出</t>
  </si>
  <si>
    <t>其他教育支出</t>
  </si>
  <si>
    <t>科学技术管理事务</t>
  </si>
  <si>
    <t>其他科学技术管理事务支出</t>
  </si>
  <si>
    <t>基础研究</t>
  </si>
  <si>
    <t>科技人才队伍建设</t>
  </si>
  <si>
    <t>技术研究与开发</t>
  </si>
  <si>
    <t>科技成果转化与扩散</t>
  </si>
  <si>
    <t>其他技术研究与开发支出</t>
  </si>
  <si>
    <t>科技条件与服务</t>
  </si>
  <si>
    <t>其他科技条件与服务支出</t>
  </si>
  <si>
    <t>科学技术普及</t>
  </si>
  <si>
    <t>机构运行</t>
  </si>
  <si>
    <t>科普活动</t>
  </si>
  <si>
    <t>其他科学技术普及支出</t>
  </si>
  <si>
    <t>科技交流与合作</t>
  </si>
  <si>
    <t>其他科技交流与合作支出</t>
  </si>
  <si>
    <t>科技重大项目</t>
  </si>
  <si>
    <t>科技重大专项</t>
  </si>
  <si>
    <t>重点研发计划</t>
  </si>
  <si>
    <t>其他科技重大项目</t>
  </si>
  <si>
    <t>其他科学技术支出</t>
  </si>
  <si>
    <t>科技奖励</t>
  </si>
  <si>
    <t>文化和旅游</t>
  </si>
  <si>
    <t>图书馆</t>
  </si>
  <si>
    <t>艺术表演场所</t>
  </si>
  <si>
    <t>艺术表演团体</t>
  </si>
  <si>
    <t>群众文化</t>
  </si>
  <si>
    <t>文化创作与保护</t>
  </si>
  <si>
    <t>文化和旅游市场管理</t>
  </si>
  <si>
    <t>旅游宣传</t>
  </si>
  <si>
    <t>其他文化和旅游支出</t>
  </si>
  <si>
    <t>文物</t>
  </si>
  <si>
    <t>文物保护</t>
  </si>
  <si>
    <t>博物馆</t>
  </si>
  <si>
    <t>历史名城与古迹</t>
  </si>
  <si>
    <t>其他文物支出</t>
  </si>
  <si>
    <t>体育</t>
  </si>
  <si>
    <t>体育场馆</t>
  </si>
  <si>
    <t>群众体育</t>
  </si>
  <si>
    <t>其他体育支出</t>
  </si>
  <si>
    <t>新闻出版电影</t>
  </si>
  <si>
    <t>电影</t>
  </si>
  <si>
    <t>其他新闻出版电影支出</t>
  </si>
  <si>
    <t>广播电视</t>
  </si>
  <si>
    <t>广播电视事务</t>
  </si>
  <si>
    <t>其他广播电视支出</t>
  </si>
  <si>
    <t>其他文化旅游体育与传媒支出</t>
  </si>
  <si>
    <t>宣传文化发展专项支出</t>
  </si>
  <si>
    <t>人力资源和社会保障管理事务</t>
  </si>
  <si>
    <t>就业管理事务</t>
  </si>
  <si>
    <t>社会保险业务管理事务</t>
  </si>
  <si>
    <t>社会保险经办机构</t>
  </si>
  <si>
    <t>引进人才费用</t>
  </si>
  <si>
    <t>其他人力资源和社会保障管理事务支出</t>
  </si>
  <si>
    <t>民政管理事务</t>
  </si>
  <si>
    <t>行政区划和地名管理</t>
  </si>
  <si>
    <t>其他民政管理事务支出</t>
  </si>
  <si>
    <t>行政事业单位养老支出</t>
  </si>
  <si>
    <t>行政单位离退休</t>
  </si>
  <si>
    <t>离退休人员管理机构</t>
  </si>
  <si>
    <t>机关事业单位基本养老保险缴费支出</t>
  </si>
  <si>
    <t>机关事业单位职业年金缴费支出</t>
  </si>
  <si>
    <t>对机关事业单位基本养老保险基金的补助</t>
  </si>
  <si>
    <t>对机关事业单位职业年金的补助</t>
  </si>
  <si>
    <t>其他行政事业单位养老支出</t>
  </si>
  <si>
    <t>就业补助</t>
  </si>
  <si>
    <t>就业创业服务补贴</t>
  </si>
  <si>
    <t>其他就业补助支出</t>
  </si>
  <si>
    <t>抚恤</t>
  </si>
  <si>
    <t>死亡抚恤</t>
  </si>
  <si>
    <t>义务兵优待</t>
  </si>
  <si>
    <t>光荣院</t>
  </si>
  <si>
    <t>烈士纪念设施管理维护</t>
  </si>
  <si>
    <t>其他优抚支出</t>
  </si>
  <si>
    <t>退役安置</t>
  </si>
  <si>
    <t>退役士兵安置</t>
  </si>
  <si>
    <t>军队移交政府的离退休人员安置</t>
  </si>
  <si>
    <t>军队移交政府离退休干部管理机构</t>
  </si>
  <si>
    <t>退役士兵管理教育</t>
  </si>
  <si>
    <t>军队转业干部安置</t>
  </si>
  <si>
    <t>其他退役安置支出</t>
  </si>
  <si>
    <t>社会福利</t>
  </si>
  <si>
    <t>老年福利</t>
  </si>
  <si>
    <t>殡葬</t>
  </si>
  <si>
    <t>社会福利事业单位</t>
  </si>
  <si>
    <t>其他社会福利支出</t>
  </si>
  <si>
    <t>残疾人事业</t>
  </si>
  <si>
    <t>残疾人康复</t>
  </si>
  <si>
    <t>残疾人就业</t>
  </si>
  <si>
    <t>残疾人体育</t>
  </si>
  <si>
    <t>残疾人生活和护理补贴</t>
  </si>
  <si>
    <t>其他残疾人事业支出</t>
  </si>
  <si>
    <t>最低生活保障</t>
  </si>
  <si>
    <t>城市最低生活保障金支出</t>
  </si>
  <si>
    <t>农村最低生活保障金支出</t>
  </si>
  <si>
    <t>临时救助</t>
  </si>
  <si>
    <t>临时救助支出</t>
  </si>
  <si>
    <t>流浪乞讨人员救助支出</t>
  </si>
  <si>
    <t>特困人员救助供养</t>
  </si>
  <si>
    <t>农村特困人员救助供养支出</t>
  </si>
  <si>
    <t>其他生活救助</t>
  </si>
  <si>
    <t>其他城市生活救助</t>
  </si>
  <si>
    <t>其他农村生活救助</t>
  </si>
  <si>
    <t>财政对基本养老保险基金的补助</t>
  </si>
  <si>
    <t>财政对城乡居民基本养老保险基金的补助</t>
  </si>
  <si>
    <t>财政对其他基本养老保险基金的补助</t>
  </si>
  <si>
    <t>退役军人管理事务</t>
  </si>
  <si>
    <t>其他退役军人事务管理支出</t>
  </si>
  <si>
    <t>其他社会保障和就业支出</t>
  </si>
  <si>
    <t>卫生健康管理事务</t>
  </si>
  <si>
    <t>其他卫生健康管理事务支出</t>
  </si>
  <si>
    <t>公立医院</t>
  </si>
  <si>
    <t>综合医院</t>
  </si>
  <si>
    <t>中医（民族）医院</t>
  </si>
  <si>
    <t>其他公立医院支出</t>
  </si>
  <si>
    <t>基层医疗卫生机构</t>
  </si>
  <si>
    <t>乡镇卫生院</t>
  </si>
  <si>
    <t>其他基层医疗卫生机构支出</t>
  </si>
  <si>
    <t>公共卫生</t>
  </si>
  <si>
    <t>疾病预防控制机构</t>
  </si>
  <si>
    <t>卫生监督机构</t>
  </si>
  <si>
    <t>妇幼保健机构</t>
  </si>
  <si>
    <t>基本公共卫生服务</t>
  </si>
  <si>
    <t>重大公共卫生服务</t>
  </si>
  <si>
    <t>突发公共卫生事件应急处理</t>
  </si>
  <si>
    <t>其他公共卫生支出</t>
  </si>
  <si>
    <t>中医药</t>
  </si>
  <si>
    <t>中医（民族医）药专项</t>
  </si>
  <si>
    <t>计划生育事务</t>
  </si>
  <si>
    <t>计划生育服务</t>
  </si>
  <si>
    <t>其他计划生育事务支出</t>
  </si>
  <si>
    <t>行政事业单位医疗</t>
  </si>
  <si>
    <t>行政单位医疗</t>
  </si>
  <si>
    <t>事业单位医疗</t>
  </si>
  <si>
    <t>财政对基本医疗保险基金的补助</t>
  </si>
  <si>
    <t>财政对职工基本医疗保险基金的补助</t>
  </si>
  <si>
    <t>财政对城乡居民基本医疗保险基金的补助</t>
  </si>
  <si>
    <t>医疗救助</t>
  </si>
  <si>
    <t>城乡医疗救助</t>
  </si>
  <si>
    <t>其他医疗救助支出</t>
  </si>
  <si>
    <t>优抚对象医疗</t>
  </si>
  <si>
    <t>优抚对象医疗补助</t>
  </si>
  <si>
    <t>医疗保障管理事务</t>
  </si>
  <si>
    <t>医疗保障政策管理</t>
  </si>
  <si>
    <t>医疗保障经办事务</t>
  </si>
  <si>
    <t>其他医疗保障管理事务支出</t>
  </si>
  <si>
    <t>其他卫生健康支出</t>
  </si>
  <si>
    <t>环境保护管理事务</t>
  </si>
  <si>
    <t>其他环境保护管理事务支出</t>
  </si>
  <si>
    <t>污染防治</t>
  </si>
  <si>
    <t>大气</t>
  </si>
  <si>
    <t>水体</t>
  </si>
  <si>
    <t>其他污染防治支出</t>
  </si>
  <si>
    <t>自然生态保护</t>
  </si>
  <si>
    <t>生态保护</t>
  </si>
  <si>
    <t>农村环境保护</t>
  </si>
  <si>
    <t>其他自然生态保护支出</t>
  </si>
  <si>
    <t>天然林保护</t>
  </si>
  <si>
    <t>森林管护</t>
  </si>
  <si>
    <t>停伐补助</t>
  </si>
  <si>
    <t>退耕还林还草</t>
  </si>
  <si>
    <t>退耕现金</t>
  </si>
  <si>
    <t>其他节能环保支出</t>
  </si>
  <si>
    <t>城乡社区管理事务</t>
  </si>
  <si>
    <t>城管执法</t>
  </si>
  <si>
    <t>工程建设管理</t>
  </si>
  <si>
    <t>市政公用行业市场监管</t>
  </si>
  <si>
    <t>其他城乡社区管理事务支出</t>
  </si>
  <si>
    <t>城乡社区规划与管理</t>
  </si>
  <si>
    <t>城乡社区公共设施</t>
  </si>
  <si>
    <t>小城镇基础设施建设</t>
  </si>
  <si>
    <t>其他城乡社区公共设施支出</t>
  </si>
  <si>
    <t>城乡社区环境卫生</t>
  </si>
  <si>
    <t>建设市场管理与监督</t>
  </si>
  <si>
    <t>其他城乡社区支出</t>
  </si>
  <si>
    <t>农业农村</t>
  </si>
  <si>
    <t>农垦运行</t>
  </si>
  <si>
    <t>科技转化与推广服务</t>
  </si>
  <si>
    <t>病虫害控制</t>
  </si>
  <si>
    <t>农产品质量安全</t>
  </si>
  <si>
    <t>执法监管</t>
  </si>
  <si>
    <t>统计监测与信息服务</t>
  </si>
  <si>
    <t>防灾救灾</t>
  </si>
  <si>
    <t>农业结构调整补贴</t>
  </si>
  <si>
    <t>农业生产发展</t>
  </si>
  <si>
    <t>农村合作经济</t>
  </si>
  <si>
    <t>农产品加工与促销</t>
  </si>
  <si>
    <t>农村社会事业</t>
  </si>
  <si>
    <t>农业资源保护修复与利用</t>
  </si>
  <si>
    <t>农村道路建设</t>
  </si>
  <si>
    <t>渔业发展</t>
  </si>
  <si>
    <t>对高校毕业生到基层任职补助</t>
  </si>
  <si>
    <t>农田建设</t>
  </si>
  <si>
    <t>其他农业农村支出</t>
  </si>
  <si>
    <t>林业和草原</t>
  </si>
  <si>
    <t>事业机构</t>
  </si>
  <si>
    <t>森林资源培育</t>
  </si>
  <si>
    <t>技术推广与转化</t>
  </si>
  <si>
    <t>森林资源管理</t>
  </si>
  <si>
    <t>森林生态效益补偿</t>
  </si>
  <si>
    <t>动植物保护</t>
  </si>
  <si>
    <t>湿地保护</t>
  </si>
  <si>
    <t>执法与监督</t>
  </si>
  <si>
    <t>贷款贴息</t>
  </si>
  <si>
    <t>林业草原防灾减灾</t>
  </si>
  <si>
    <t>其他林业和草原支出</t>
  </si>
  <si>
    <t>水利</t>
  </si>
  <si>
    <t>水利行业业务管理</t>
  </si>
  <si>
    <t>水利工程建设</t>
  </si>
  <si>
    <t>水利工程运行与维护</t>
  </si>
  <si>
    <t>水利前期工作</t>
  </si>
  <si>
    <t>水土保持</t>
  </si>
  <si>
    <t>水资源节约管理与保护</t>
  </si>
  <si>
    <t>水文测报</t>
  </si>
  <si>
    <t>防汛</t>
  </si>
  <si>
    <t>抗旱</t>
  </si>
  <si>
    <t>农村水利</t>
  </si>
  <si>
    <t>江河湖库水系综合整治</t>
  </si>
  <si>
    <t>大中型水库移民后期扶持专项支出</t>
  </si>
  <si>
    <t>农村人畜饮水</t>
  </si>
  <si>
    <t>其他水利支出</t>
  </si>
  <si>
    <t>巩固脱贫衔接乡村振兴</t>
  </si>
  <si>
    <t>农村基础设施建设</t>
  </si>
  <si>
    <t>其他巩固拓展脱贫攻坚成果衔接乡村振兴支出</t>
  </si>
  <si>
    <t>农村综合改革</t>
  </si>
  <si>
    <t>对村级公益事业建设的补助</t>
  </si>
  <si>
    <t>对村民委员会和村党支部的补助</t>
  </si>
  <si>
    <t>对村集体经济组织的补助</t>
  </si>
  <si>
    <t>农村综合改革示范试点补助</t>
  </si>
  <si>
    <t>其他农村综合改革支出</t>
  </si>
  <si>
    <t>普惠金融发展支出</t>
  </si>
  <si>
    <t>农业保险保费补贴</t>
  </si>
  <si>
    <t>创业担保贷款贴息及奖补</t>
  </si>
  <si>
    <t>其他普惠金融发展支出</t>
  </si>
  <si>
    <t>目标价格补贴</t>
  </si>
  <si>
    <t>棉花目标价格补贴</t>
  </si>
  <si>
    <t>其他目标价格补贴</t>
  </si>
  <si>
    <t>其他农林水支出</t>
  </si>
  <si>
    <t>公路水路运输</t>
  </si>
  <si>
    <t>公路建设</t>
  </si>
  <si>
    <t>公路养护</t>
  </si>
  <si>
    <t>公路和运输安全</t>
  </si>
  <si>
    <t>公路运输管理</t>
  </si>
  <si>
    <t>内河运输</t>
  </si>
  <si>
    <t>海事管理</t>
  </si>
  <si>
    <t>其他公路水路运输支出</t>
  </si>
  <si>
    <t>车辆购置税支出</t>
  </si>
  <si>
    <t>车辆购置税用于公路等基础设施建设支出</t>
  </si>
  <si>
    <t>车辆购置税用于农村公路建设支出</t>
  </si>
  <si>
    <t>车辆购置税其他支出</t>
  </si>
  <si>
    <t>其他交通运输支出</t>
  </si>
  <si>
    <t>公共交通运营补助</t>
  </si>
  <si>
    <t>制造业</t>
  </si>
  <si>
    <t>其他制造业支出</t>
  </si>
  <si>
    <t>工业和信息产业监管</t>
  </si>
  <si>
    <t>其他工业和信息产业监管支出</t>
  </si>
  <si>
    <t>国有资产监管</t>
  </si>
  <si>
    <t>其他国有资产监管支出</t>
  </si>
  <si>
    <t>支持中小企业发展和管理支出</t>
  </si>
  <si>
    <t>中小企业发展专项</t>
  </si>
  <si>
    <t>其他支持中小企业发展和管理支出</t>
  </si>
  <si>
    <t>其他资源勘探工业信息等支出</t>
  </si>
  <si>
    <t>商业流通事务</t>
  </si>
  <si>
    <t>其他商业流通事务支出</t>
  </si>
  <si>
    <t>涉外发展服务支出</t>
  </si>
  <si>
    <t>其他涉外发展服务支出</t>
  </si>
  <si>
    <t>其他商业服务业等支出</t>
  </si>
  <si>
    <t>金融发展支出</t>
  </si>
  <si>
    <t>其他金融发展支出</t>
  </si>
  <si>
    <t>自然资源事务</t>
  </si>
  <si>
    <t>自然资源规划及管理</t>
  </si>
  <si>
    <t>自然资源利用与保护</t>
  </si>
  <si>
    <t>自然资源调查与确权登记</t>
  </si>
  <si>
    <t>地质勘查与矿产资源管理</t>
  </si>
  <si>
    <t>气象事务</t>
  </si>
  <si>
    <t>气象预报预测</t>
  </si>
  <si>
    <t>气象服务</t>
  </si>
  <si>
    <t>保障性安居工程支出</t>
  </si>
  <si>
    <t>棚户区改造</t>
  </si>
  <si>
    <t>农村危房改造</t>
  </si>
  <si>
    <t>公共租赁住房</t>
  </si>
  <si>
    <t>保障性住房租金补贴</t>
  </si>
  <si>
    <t>老旧小区改造</t>
  </si>
  <si>
    <t>其他保障性安居工程支出</t>
  </si>
  <si>
    <t>住房改革支出</t>
  </si>
  <si>
    <t>住房公积金</t>
  </si>
  <si>
    <t>城乡社区住宅</t>
  </si>
  <si>
    <t>其他城乡社区住宅支出</t>
  </si>
  <si>
    <t>粮油物资事务</t>
  </si>
  <si>
    <t>专项业务活动</t>
  </si>
  <si>
    <t>国家粮油差价补贴</t>
  </si>
  <si>
    <t>粮食财务挂账利息补贴</t>
  </si>
  <si>
    <t>粮食风险基金</t>
  </si>
  <si>
    <t>其他粮油物资事务支出</t>
  </si>
  <si>
    <t>粮油储备</t>
  </si>
  <si>
    <t>其他粮油储备支出</t>
  </si>
  <si>
    <t>应急管理事务</t>
  </si>
  <si>
    <t>灾害风险防治</t>
  </si>
  <si>
    <t>安全监管</t>
  </si>
  <si>
    <t>应急救援</t>
  </si>
  <si>
    <t>其他应急管理支出</t>
  </si>
  <si>
    <t>消防救援事务</t>
  </si>
  <si>
    <t>消防应急救援</t>
  </si>
  <si>
    <t>其他消防救援事务支出</t>
  </si>
  <si>
    <t>矿山安全</t>
  </si>
  <si>
    <t>其他矿山安全支出</t>
  </si>
  <si>
    <t>地震事务</t>
  </si>
  <si>
    <t>地震监测</t>
  </si>
  <si>
    <t>地震灾害预防</t>
  </si>
  <si>
    <t>自然灾害防治</t>
  </si>
  <si>
    <t>地质灾害防治</t>
  </si>
  <si>
    <t>其他自然灾害防治支出</t>
  </si>
  <si>
    <t>自然灾害救灾及恢复重建支出</t>
  </si>
  <si>
    <t>自然灾害救灾补助</t>
  </si>
  <si>
    <t>其他灾害防治及应急管理支出</t>
  </si>
  <si>
    <t>地方政府一般债务付息支出</t>
  </si>
  <si>
    <t>地方政府一般债券付息支出</t>
  </si>
  <si>
    <t>地方政府其他一般债务付息支出</t>
  </si>
  <si>
    <t>附表20</t>
  </si>
  <si>
    <t>2023年度澧县一般公共预算本级支出明细表</t>
  </si>
  <si>
    <t>附表21</t>
  </si>
  <si>
    <t>2023年一般公共预算本级基本支出表</t>
  </si>
  <si>
    <t>（政府经济分类汇总）</t>
  </si>
  <si>
    <t>科目名称</t>
  </si>
  <si>
    <t>机关工资福利支出</t>
  </si>
  <si>
    <t xml:space="preserve">  工资奖金津补贴</t>
  </si>
  <si>
    <t xml:space="preserve">  社会保障缴费</t>
  </si>
  <si>
    <t xml:space="preserve">  住房公积金</t>
  </si>
  <si>
    <t xml:space="preserve">  其他工资福利支出</t>
  </si>
  <si>
    <t>机关商品和服务支出</t>
  </si>
  <si>
    <t xml:space="preserve">  办公经费</t>
  </si>
  <si>
    <t xml:space="preserve">  会议费</t>
  </si>
  <si>
    <t xml:space="preserve">  培训费</t>
  </si>
  <si>
    <t xml:space="preserve">  专用材料购置费</t>
  </si>
  <si>
    <t xml:space="preserve">  委托业务费</t>
  </si>
  <si>
    <t xml:space="preserve">  公务接待费</t>
  </si>
  <si>
    <t xml:space="preserve">  公务用车运行维护费</t>
  </si>
  <si>
    <t xml:space="preserve">  维修(护)费</t>
  </si>
  <si>
    <t xml:space="preserve">  其他商品和服务支出</t>
  </si>
  <si>
    <t>机关资本性支出(一)</t>
  </si>
  <si>
    <t xml:space="preserve">  房屋建筑物购建</t>
  </si>
  <si>
    <t xml:space="preserve">  公务用车购置</t>
  </si>
  <si>
    <t xml:space="preserve">  设备购置</t>
  </si>
  <si>
    <t xml:space="preserve">  大型修缮</t>
  </si>
  <si>
    <t xml:space="preserve">  其他资本性支出</t>
  </si>
  <si>
    <t>机关资本性支出(二)</t>
  </si>
  <si>
    <t xml:space="preserve">  基础设施建设</t>
  </si>
  <si>
    <t>对事业单位经常性补助</t>
  </si>
  <si>
    <t xml:space="preserve">  工资福利支出</t>
  </si>
  <si>
    <t xml:space="preserve">  商品和服务支出</t>
  </si>
  <si>
    <t>对事业单位资本性补助</t>
  </si>
  <si>
    <t xml:space="preserve">  资本性支出(一)</t>
  </si>
  <si>
    <t>对企业补助</t>
  </si>
  <si>
    <t xml:space="preserve">  利息补贴</t>
  </si>
  <si>
    <t xml:space="preserve">  其他对企业补助</t>
  </si>
  <si>
    <t>对个人和家庭的补助</t>
  </si>
  <si>
    <t xml:space="preserve">  社会福利和救助</t>
  </si>
  <si>
    <t xml:space="preserve">  离退休费</t>
  </si>
  <si>
    <t xml:space="preserve">  其他对个人和家庭补助</t>
  </si>
  <si>
    <t>对社会保障基金补助</t>
  </si>
  <si>
    <t xml:space="preserve">  对社会保险基金补助</t>
  </si>
  <si>
    <t xml:space="preserve">  对机关事业单位职业年金的补助</t>
  </si>
  <si>
    <t>债务利息及费用支出</t>
  </si>
  <si>
    <t xml:space="preserve">  国内债务付息</t>
  </si>
  <si>
    <r>
      <rPr>
        <b/>
        <sz val="10"/>
        <rFont val="方正书宋_GBK"/>
        <charset val="134"/>
      </rPr>
      <t>附表</t>
    </r>
    <r>
      <rPr>
        <b/>
        <sz val="10"/>
        <rFont val="Arial"/>
        <charset val="134"/>
      </rPr>
      <t>22</t>
    </r>
  </si>
  <si>
    <t>2023年税收返还和转移支付表</t>
  </si>
  <si>
    <r>
      <rPr>
        <b/>
        <sz val="9"/>
        <rFont val="Arial"/>
        <charset val="134"/>
      </rPr>
      <t>2023</t>
    </r>
    <r>
      <rPr>
        <b/>
        <sz val="9"/>
        <rFont val="宋体"/>
        <charset val="134"/>
      </rPr>
      <t>年预算数</t>
    </r>
  </si>
  <si>
    <t>一、可支配财力补助收入</t>
  </si>
  <si>
    <r>
      <rPr>
        <sz val="11"/>
        <color theme="1"/>
        <rFont val="宋体"/>
        <charset val="134"/>
        <scheme val="minor"/>
      </rPr>
      <t>1</t>
    </r>
    <r>
      <rPr>
        <sz val="11"/>
        <rFont val="宋体"/>
        <charset val="134"/>
      </rPr>
      <t>、增值税返还收入</t>
    </r>
  </si>
  <si>
    <r>
      <rPr>
        <sz val="11"/>
        <color theme="1"/>
        <rFont val="宋体"/>
        <charset val="134"/>
        <scheme val="minor"/>
      </rPr>
      <t>2</t>
    </r>
    <r>
      <rPr>
        <sz val="11"/>
        <rFont val="宋体"/>
        <charset val="134"/>
      </rPr>
      <t>、消费税返还收入基数</t>
    </r>
  </si>
  <si>
    <r>
      <rPr>
        <sz val="11"/>
        <color theme="1"/>
        <rFont val="宋体"/>
        <charset val="134"/>
        <scheme val="minor"/>
      </rPr>
      <t>3</t>
    </r>
    <r>
      <rPr>
        <sz val="11"/>
        <rFont val="宋体"/>
        <charset val="134"/>
      </rPr>
      <t>、所得税返还收入基数</t>
    </r>
  </si>
  <si>
    <r>
      <rPr>
        <sz val="11"/>
        <color theme="1"/>
        <rFont val="宋体"/>
        <charset val="134"/>
        <scheme val="minor"/>
      </rPr>
      <t>4</t>
    </r>
    <r>
      <rPr>
        <sz val="11"/>
        <rFont val="宋体"/>
        <charset val="134"/>
      </rPr>
      <t>、成品油价格和税费改革税收返还收入</t>
    </r>
  </si>
  <si>
    <r>
      <rPr>
        <sz val="11"/>
        <color theme="1"/>
        <rFont val="宋体"/>
        <charset val="134"/>
        <scheme val="minor"/>
      </rPr>
      <t>5</t>
    </r>
    <r>
      <rPr>
        <sz val="11"/>
        <rFont val="宋体"/>
        <charset val="134"/>
      </rPr>
      <t>、增值税</t>
    </r>
    <r>
      <rPr>
        <sz val="11"/>
        <color theme="1"/>
        <rFont val="宋体"/>
        <charset val="134"/>
        <scheme val="minor"/>
      </rPr>
      <t>“</t>
    </r>
    <r>
      <rPr>
        <sz val="11"/>
        <rFont val="宋体"/>
        <charset val="134"/>
      </rPr>
      <t>五五分享</t>
    </r>
    <r>
      <rPr>
        <sz val="11"/>
        <color theme="1"/>
        <rFont val="宋体"/>
        <charset val="134"/>
        <scheme val="minor"/>
      </rPr>
      <t>”</t>
    </r>
    <r>
      <rPr>
        <sz val="11"/>
        <rFont val="宋体"/>
        <charset val="134"/>
      </rPr>
      <t>税收返还收入</t>
    </r>
  </si>
  <si>
    <r>
      <rPr>
        <sz val="11"/>
        <color theme="1"/>
        <rFont val="宋体"/>
        <charset val="134"/>
        <scheme val="minor"/>
      </rPr>
      <t>6</t>
    </r>
    <r>
      <rPr>
        <sz val="11"/>
        <rFont val="宋体"/>
        <charset val="134"/>
      </rPr>
      <t>、其他税收返还收入</t>
    </r>
  </si>
  <si>
    <t>（二）可支配的一般性转移支付收入</t>
  </si>
  <si>
    <t xml:space="preserve">  1、均衡性转移支付</t>
  </si>
  <si>
    <t xml:space="preserve">  2、重点库区转移支付</t>
  </si>
  <si>
    <t xml:space="preserve">  3、县级基本财力保障机制奖补资金</t>
  </si>
  <si>
    <t xml:space="preserve">  4、结算补助</t>
  </si>
  <si>
    <t xml:space="preserve">  5、资源枯竭城市转移支付补助</t>
  </si>
  <si>
    <t xml:space="preserve">  6、企事业单位划转补助</t>
  </si>
  <si>
    <t xml:space="preserve">  7、产粮大县奖励资金</t>
  </si>
  <si>
    <t xml:space="preserve">  8、重点生态功能区转移支付</t>
  </si>
  <si>
    <t xml:space="preserve">  9、固定数额补助</t>
  </si>
  <si>
    <t xml:space="preserve">  10、革命老区转移支付</t>
  </si>
  <si>
    <t xml:space="preserve">  11、教育共同事权转移支付</t>
  </si>
  <si>
    <t xml:space="preserve">  12、农林水共同事权转移支付 </t>
  </si>
  <si>
    <t xml:space="preserve">  13、其他一般性转移支付</t>
  </si>
  <si>
    <t xml:space="preserve">  14、市对县转移支付基数</t>
  </si>
  <si>
    <t xml:space="preserve">  15、没有隶属关系的市县之间的转移支付</t>
  </si>
  <si>
    <t xml:space="preserve">  16、农业人口市民化奖励</t>
  </si>
  <si>
    <t xml:space="preserve">  17、补充县区财力转移支付支出</t>
  </si>
  <si>
    <t xml:space="preserve">  18、其他退税减税降费转移支付支出</t>
  </si>
  <si>
    <t xml:space="preserve">  19、增值税留抵退税转移支付支出</t>
  </si>
  <si>
    <t xml:space="preserve">  20、预算财力增量</t>
  </si>
  <si>
    <t>二、专项性质转移支付收入</t>
  </si>
  <si>
    <t xml:space="preserve"> 1、有专门用途的一般性转移支付收入</t>
  </si>
  <si>
    <t xml:space="preserve">     农林水共同财政事权转移支付收入</t>
  </si>
  <si>
    <t xml:space="preserve">     交通运输共同财政事权转移支付收入</t>
  </si>
  <si>
    <t xml:space="preserve">     节能环保共同财政事权转移支付收入</t>
  </si>
  <si>
    <t xml:space="preserve">     教育共同财政事权转移支付收入</t>
  </si>
  <si>
    <t xml:space="preserve">     科研共同财政事权转移支付收入</t>
  </si>
  <si>
    <t xml:space="preserve">     社保共同财政事权转移支付收入</t>
  </si>
  <si>
    <t xml:space="preserve">     文化共同财政事权转移支付收入</t>
  </si>
  <si>
    <t xml:space="preserve">     住保共同财政事权转移支付收入</t>
  </si>
  <si>
    <t xml:space="preserve">     公共安全共同财政事权转移支付收入</t>
  </si>
  <si>
    <t xml:space="preserve">     卫生健康共同财政事权转移支付收入</t>
  </si>
  <si>
    <t xml:space="preserve">     灾害防治应急管理共同财政事权转移支付收入</t>
  </si>
  <si>
    <t xml:space="preserve">     粮油物资储备共同财政事权转移支付收入</t>
  </si>
  <si>
    <t xml:space="preserve">     贫困转移</t>
  </si>
  <si>
    <t xml:space="preserve">     其他一般性转移支付收入</t>
  </si>
  <si>
    <t xml:space="preserve">     结算补助收入</t>
  </si>
  <si>
    <t xml:space="preserve">     固定数额补助收入</t>
  </si>
  <si>
    <t xml:space="preserve">     产粮（油）大县奖励收入</t>
  </si>
  <si>
    <t xml:space="preserve">     县级基本财力保障机制奖补收入</t>
  </si>
  <si>
    <t xml:space="preserve"> 2、专项转移支付收入</t>
  </si>
  <si>
    <t xml:space="preserve">     社保口专项转移支付收入 </t>
  </si>
  <si>
    <t xml:space="preserve">     农业口专项转移支付收入 </t>
  </si>
  <si>
    <t xml:space="preserve">     企业口专项转移支付收入 </t>
  </si>
  <si>
    <t xml:space="preserve">     经建口专项转移支付收入 </t>
  </si>
  <si>
    <t xml:space="preserve">     行政政法口专项转移支付收入 </t>
  </si>
  <si>
    <t xml:space="preserve">     综合口专项转移支付收入 </t>
  </si>
  <si>
    <t xml:space="preserve">     教科文口专项转移支付收入 </t>
  </si>
  <si>
    <t xml:space="preserve">     预算口专项转移支付收入 </t>
  </si>
  <si>
    <t xml:space="preserve">     预计2022到位的其他专项转移支付收入</t>
  </si>
  <si>
    <t>2023年转移支付执行表（分地区）</t>
  </si>
  <si>
    <t>2023年专项转移支付执行表（分项目）</t>
  </si>
  <si>
    <t>附表23</t>
  </si>
  <si>
    <t>2023年县级专项资金情况表</t>
  </si>
  <si>
    <t xml:space="preserve"> 单位：万元</t>
  </si>
  <si>
    <t>序号</t>
  </si>
  <si>
    <t>明细项目</t>
  </si>
  <si>
    <t>税征经费</t>
  </si>
  <si>
    <t>政府投资工程造价决算审计购买社会中介服务经费</t>
  </si>
  <si>
    <t>人才专项资金</t>
  </si>
  <si>
    <t>食品安全资金</t>
  </si>
  <si>
    <t>招商经费</t>
  </si>
  <si>
    <t>干部培训费</t>
  </si>
  <si>
    <t>物业管理费</t>
  </si>
  <si>
    <t>防空地下室易地建设费安排的支出</t>
  </si>
  <si>
    <t>社区戒毒康复及禁毒办专项经费</t>
  </si>
  <si>
    <t>特岗教师人员经费</t>
  </si>
  <si>
    <t>校车运营费用</t>
  </si>
  <si>
    <t>中职免学费</t>
  </si>
  <si>
    <t>师训费及免费师范生学费</t>
  </si>
  <si>
    <t>义务教育公用经费补助</t>
  </si>
  <si>
    <t>高中教育公用经费</t>
  </si>
  <si>
    <t>学校安全工作专项资金</t>
  </si>
  <si>
    <t>图书更新餐桌椅配置经费和农村薄弱学校教学点运转经费</t>
  </si>
  <si>
    <t>考务费</t>
  </si>
  <si>
    <t>一中教学楼维修</t>
  </si>
  <si>
    <t>创新性县建设专项资金</t>
  </si>
  <si>
    <t>科技创新项目扶持资金</t>
  </si>
  <si>
    <t>工业发展科技创新奖励及产业扶持资金</t>
  </si>
  <si>
    <t>旅游产业发展专项</t>
  </si>
  <si>
    <t>退休人员困难救助资金</t>
  </si>
  <si>
    <t>就业专项资金</t>
  </si>
  <si>
    <t>各项优抚资金</t>
  </si>
  <si>
    <t>一次性抚恤丧葬费遗属生活补助</t>
  </si>
  <si>
    <t>残疾人保障金支出</t>
  </si>
  <si>
    <t>职业年金记实资金</t>
  </si>
  <si>
    <t>机关事业单位养老保险收支缺口补助等</t>
  </si>
  <si>
    <t>下岗职工续保财政补贴资金</t>
  </si>
  <si>
    <t>新型农村养老保险改革专项</t>
  </si>
  <si>
    <t>人社部门基金征缴及发放经费</t>
  </si>
  <si>
    <t>民政事业支出</t>
  </si>
  <si>
    <t>烈士陵园迁墓资金</t>
  </si>
  <si>
    <t>基本公共卫生服务县级配套</t>
  </si>
  <si>
    <t>公共卫生及疫情防控专项资金</t>
  </si>
  <si>
    <t>卫生健康专项经费</t>
  </si>
  <si>
    <t>城乡居民医疗保险县级配套</t>
  </si>
  <si>
    <t>困难群众参加医保补助经费</t>
  </si>
  <si>
    <t>医疗救助兜底资金</t>
  </si>
  <si>
    <t>离休干部医疗费</t>
  </si>
  <si>
    <t>城乡居民医保筹资工作经费</t>
  </si>
  <si>
    <t>血防项目县级配套经费</t>
  </si>
  <si>
    <t>垃圾处理厂运转经费</t>
  </si>
  <si>
    <t>环保局县域生态环境质量考核工作经费</t>
  </si>
  <si>
    <t>生态公益林建设</t>
  </si>
  <si>
    <t>垃圾发电厂垃圾处理费</t>
  </si>
  <si>
    <t>河长制经费</t>
  </si>
  <si>
    <t>水资源补偿费</t>
  </si>
  <si>
    <t>两违处罚收入安排的支出</t>
  </si>
  <si>
    <t>城市管理与提质</t>
  </si>
  <si>
    <t>住房保障中心人员经费</t>
  </si>
  <si>
    <t>购买施工图审查服务及项目招标公告经费</t>
  </si>
  <si>
    <t>市场服务中心人员经费</t>
  </si>
  <si>
    <t>老旧改棚改电梯加装工程县级配套</t>
  </si>
  <si>
    <t>镇(街道）公务费补助</t>
  </si>
  <si>
    <t>镇街道涉农惠农资金发放工作经费</t>
  </si>
  <si>
    <t>湖州管理所人员经费</t>
  </si>
  <si>
    <t>林长制经费</t>
  </si>
  <si>
    <t>抗旱防汛经费</t>
  </si>
  <si>
    <t>大堤维护费</t>
  </si>
  <si>
    <t>水利转移支付</t>
  </si>
  <si>
    <t>水利建设基金征收经费及上解</t>
  </si>
  <si>
    <t>水利工程维护费</t>
  </si>
  <si>
    <t>农村小型水利设施建设</t>
  </si>
  <si>
    <t>财政衔接推进乡村振兴补助资金县级配套</t>
  </si>
  <si>
    <t>村级（社区）组织运转经费</t>
  </si>
  <si>
    <t>村社区惠民项目资金</t>
  </si>
  <si>
    <t>“两区”划定经费</t>
  </si>
  <si>
    <t>农业保险保费县级配套</t>
  </si>
  <si>
    <t>农业巨灾保险县级配套资金</t>
  </si>
  <si>
    <t>担保业务担保费补贴</t>
  </si>
  <si>
    <t>三产业引导专项资金</t>
  </si>
  <si>
    <t>中小企业发展资金</t>
  </si>
  <si>
    <t>立项争项奖励资金</t>
  </si>
  <si>
    <t>耕地开垦费安排的支出</t>
  </si>
  <si>
    <t>地质灾害防治及风险普查经费</t>
  </si>
  <si>
    <t>生态修复专项资金</t>
  </si>
  <si>
    <t>安全生产专项资金</t>
  </si>
  <si>
    <t>消防专项经费</t>
  </si>
  <si>
    <t>附表24</t>
  </si>
  <si>
    <t>截止2023年初政府一般债务限额、余额情况表</t>
  </si>
  <si>
    <t>附表25</t>
  </si>
  <si>
    <t>2023年政府性基金预算收入表</t>
  </si>
  <si>
    <t>金  额</t>
  </si>
  <si>
    <r>
      <rPr>
        <sz val="12"/>
        <color theme="1"/>
        <rFont val="Arial"/>
        <charset val="134"/>
      </rPr>
      <t xml:space="preserve">  1</t>
    </r>
    <r>
      <rPr>
        <sz val="12"/>
        <color theme="1"/>
        <rFont val="宋体"/>
        <charset val="134"/>
      </rPr>
      <t>、国有土地使用权出让收入</t>
    </r>
  </si>
  <si>
    <r>
      <rPr>
        <sz val="12"/>
        <color theme="1"/>
        <rFont val="Arial"/>
        <charset val="134"/>
      </rPr>
      <t xml:space="preserve">           </t>
    </r>
    <r>
      <rPr>
        <sz val="12"/>
        <color theme="1"/>
        <rFont val="宋体"/>
        <charset val="134"/>
      </rPr>
      <t>土地出让价款收入</t>
    </r>
  </si>
  <si>
    <r>
      <rPr>
        <sz val="12"/>
        <color theme="1"/>
        <rFont val="Arial"/>
        <charset val="134"/>
      </rPr>
      <t xml:space="preserve">  2</t>
    </r>
    <r>
      <rPr>
        <sz val="12"/>
        <color theme="1"/>
        <rFont val="宋体"/>
        <charset val="134"/>
      </rPr>
      <t>、国有土地收益基金收入</t>
    </r>
  </si>
  <si>
    <r>
      <rPr>
        <sz val="12"/>
        <color theme="1"/>
        <rFont val="Arial"/>
        <charset val="134"/>
      </rPr>
      <t xml:space="preserve">  3</t>
    </r>
    <r>
      <rPr>
        <sz val="12"/>
        <color theme="1"/>
        <rFont val="宋体"/>
        <charset val="134"/>
      </rPr>
      <t>、农业土地开发资金收入</t>
    </r>
  </si>
  <si>
    <r>
      <rPr>
        <sz val="12"/>
        <color theme="1"/>
        <rFont val="Arial"/>
        <charset val="134"/>
      </rPr>
      <t xml:space="preserve">  4</t>
    </r>
    <r>
      <rPr>
        <sz val="12"/>
        <color theme="1"/>
        <rFont val="宋体"/>
        <charset val="134"/>
      </rPr>
      <t>、城市基础设施配套费收入</t>
    </r>
  </si>
  <si>
    <r>
      <rPr>
        <sz val="12"/>
        <color theme="1"/>
        <rFont val="Arial"/>
        <charset val="134"/>
      </rPr>
      <t xml:space="preserve">  5</t>
    </r>
    <r>
      <rPr>
        <sz val="12"/>
        <color theme="1"/>
        <rFont val="宋体"/>
        <charset val="134"/>
      </rPr>
      <t>、污水处理费收入</t>
    </r>
  </si>
  <si>
    <r>
      <rPr>
        <sz val="12"/>
        <color theme="1"/>
        <rFont val="Arial"/>
        <charset val="134"/>
      </rPr>
      <t xml:space="preserve">  6</t>
    </r>
    <r>
      <rPr>
        <sz val="12"/>
        <color theme="1"/>
        <rFont val="宋体"/>
        <charset val="134"/>
      </rPr>
      <t>、其他政府性基金收入</t>
    </r>
  </si>
  <si>
    <t>政府性基金收入小计</t>
  </si>
  <si>
    <t>附表26</t>
  </si>
  <si>
    <t>2023年政府性基金预算支出表</t>
  </si>
  <si>
    <t>金 额</t>
  </si>
  <si>
    <r>
      <rPr>
        <b/>
        <sz val="12"/>
        <rFont val="Arial"/>
        <charset val="134"/>
      </rPr>
      <t>1</t>
    </r>
    <r>
      <rPr>
        <b/>
        <sz val="12"/>
        <rFont val="宋体"/>
        <charset val="134"/>
      </rPr>
      <t>、文化旅游体育与传媒支出</t>
    </r>
  </si>
  <si>
    <t xml:space="preserve">    国家电影事业发展专项资金安排的支出</t>
  </si>
  <si>
    <t xml:space="preserve">    资助影院建设</t>
  </si>
  <si>
    <r>
      <rPr>
        <b/>
        <sz val="12"/>
        <rFont val="Arial"/>
        <charset val="134"/>
      </rPr>
      <t>2</t>
    </r>
    <r>
      <rPr>
        <b/>
        <sz val="12"/>
        <rFont val="宋体"/>
        <charset val="134"/>
      </rPr>
      <t>、社会保障和就业支出</t>
    </r>
  </si>
  <si>
    <r>
      <rPr>
        <sz val="12"/>
        <rFont val="Arial"/>
        <charset val="134"/>
      </rPr>
      <t xml:space="preserve">     </t>
    </r>
    <r>
      <rPr>
        <sz val="12"/>
        <rFont val="宋体"/>
        <charset val="134"/>
      </rPr>
      <t>大中型水库移民后期扶持基金支出</t>
    </r>
  </si>
  <si>
    <t xml:space="preserve">  小型水库移民扶助基金安排的支出</t>
  </si>
  <si>
    <r>
      <rPr>
        <b/>
        <sz val="12"/>
        <rFont val="Arial"/>
        <charset val="134"/>
      </rPr>
      <t>3</t>
    </r>
    <r>
      <rPr>
        <b/>
        <sz val="12"/>
        <rFont val="宋体"/>
        <charset val="134"/>
      </rPr>
      <t>、城乡社区支出</t>
    </r>
  </si>
  <si>
    <r>
      <rPr>
        <b/>
        <sz val="12"/>
        <rFont val="Arial"/>
        <charset val="134"/>
      </rPr>
      <t xml:space="preserve">    </t>
    </r>
    <r>
      <rPr>
        <b/>
        <sz val="12"/>
        <rFont val="宋体"/>
        <charset val="134"/>
      </rPr>
      <t>国有土地使用权出让收入安排的支出</t>
    </r>
  </si>
  <si>
    <t xml:space="preserve">      征地和拆迁补偿支出</t>
  </si>
  <si>
    <t xml:space="preserve">      土地开发支出</t>
  </si>
  <si>
    <t xml:space="preserve">      城市建设支出</t>
  </si>
  <si>
    <t xml:space="preserve">      农村基础设施建设支出</t>
  </si>
  <si>
    <t xml:space="preserve">      支付破产或改制企业职工安置费</t>
  </si>
  <si>
    <t xml:space="preserve">      其他国有土地使用权出让收入安排的支出</t>
  </si>
  <si>
    <t xml:space="preserve">    城市基础设施配套费安排的支出</t>
  </si>
  <si>
    <t xml:space="preserve">      城市公共设施</t>
  </si>
  <si>
    <t xml:space="preserve">      其他</t>
  </si>
  <si>
    <t xml:space="preserve">    污水处理费安排的支出</t>
  </si>
  <si>
    <t xml:space="preserve">      污水处理设施建设和运营</t>
  </si>
  <si>
    <r>
      <rPr>
        <b/>
        <sz val="12"/>
        <rFont val="Arial"/>
        <charset val="134"/>
      </rPr>
      <t>4</t>
    </r>
    <r>
      <rPr>
        <b/>
        <sz val="12"/>
        <rFont val="宋体"/>
        <charset val="134"/>
      </rPr>
      <t>、农林水支出</t>
    </r>
  </si>
  <si>
    <r>
      <rPr>
        <b/>
        <sz val="12"/>
        <rFont val="Arial"/>
        <charset val="134"/>
      </rPr>
      <t>5</t>
    </r>
    <r>
      <rPr>
        <b/>
        <sz val="12"/>
        <rFont val="宋体"/>
        <charset val="134"/>
      </rPr>
      <t>、交通运输支出</t>
    </r>
  </si>
  <si>
    <r>
      <rPr>
        <b/>
        <sz val="12"/>
        <rFont val="Arial"/>
        <charset val="134"/>
      </rPr>
      <t>6</t>
    </r>
    <r>
      <rPr>
        <b/>
        <sz val="12"/>
        <rFont val="宋体"/>
        <charset val="134"/>
      </rPr>
      <t>、资源勘探工业信息等支出</t>
    </r>
  </si>
  <si>
    <r>
      <rPr>
        <b/>
        <sz val="12"/>
        <rFont val="Arial"/>
        <charset val="134"/>
      </rPr>
      <t>7</t>
    </r>
    <r>
      <rPr>
        <b/>
        <sz val="12"/>
        <rFont val="宋体"/>
        <charset val="134"/>
      </rPr>
      <t>、其他支出</t>
    </r>
  </si>
  <si>
    <t>政府性基金支出小计</t>
  </si>
  <si>
    <t>上解支出</t>
  </si>
  <si>
    <t>附表27</t>
  </si>
  <si>
    <t>2023年县本级政府性基金预算收入表</t>
  </si>
  <si>
    <r>
      <rPr>
        <sz val="12"/>
        <color theme="1"/>
        <rFont val="Arial"/>
        <charset val="134"/>
      </rPr>
      <t xml:space="preserve">             </t>
    </r>
    <r>
      <rPr>
        <sz val="12"/>
        <color theme="1"/>
        <rFont val="宋体"/>
        <charset val="134"/>
      </rPr>
      <t>土地出让价款收入</t>
    </r>
  </si>
  <si>
    <t>附表28</t>
  </si>
  <si>
    <t>2023年县本级政府性基金预算支出表</t>
  </si>
  <si>
    <t xml:space="preserve">      资助影院建设</t>
  </si>
  <si>
    <t xml:space="preserve">     大中型水库移民后期扶持基金支出</t>
  </si>
  <si>
    <t xml:space="preserve">     移民补助</t>
  </si>
  <si>
    <t xml:space="preserve">   国有土地使用权出让收入安排的支出</t>
  </si>
  <si>
    <t xml:space="preserve">   城市基础设施配套费安排的支出</t>
  </si>
  <si>
    <t xml:space="preserve">       城市公共设施</t>
  </si>
  <si>
    <t xml:space="preserve">       其他城市基础设施配套费安排的支出</t>
  </si>
  <si>
    <t xml:space="preserve">       污水处理设施建设和运营</t>
  </si>
  <si>
    <t>农林水事务</t>
  </si>
  <si>
    <t xml:space="preserve">  国家重大水利工程建设基金安排的支出</t>
  </si>
  <si>
    <t xml:space="preserve">    其他重大水利工程建设基金支出</t>
  </si>
  <si>
    <t>用于社会福利的彩票公益金支出</t>
  </si>
  <si>
    <t>用于体育事业的彩票公益金支出</t>
  </si>
  <si>
    <t>地方政府专项债付息支出</t>
  </si>
  <si>
    <t>其他地方自行试点项目收益专项债券付息支出</t>
  </si>
  <si>
    <r>
      <rPr>
        <sz val="10"/>
        <rFont val="方正书宋_GBK"/>
        <charset val="134"/>
      </rPr>
      <t>附表</t>
    </r>
    <r>
      <rPr>
        <sz val="10"/>
        <rFont val="Arial"/>
        <charset val="134"/>
      </rPr>
      <t>29</t>
    </r>
  </si>
  <si>
    <r>
      <rPr>
        <b/>
        <sz val="18"/>
        <rFont val="Arial"/>
        <charset val="134"/>
      </rPr>
      <t>2023</t>
    </r>
    <r>
      <rPr>
        <b/>
        <sz val="18"/>
        <rFont val="宋体"/>
        <charset val="134"/>
      </rPr>
      <t>年政府性基金转移支付表（上级补助）</t>
    </r>
  </si>
  <si>
    <r>
      <rPr>
        <b/>
        <sz val="12"/>
        <rFont val="Times New Roman"/>
        <charset val="134"/>
      </rPr>
      <t>2023</t>
    </r>
    <r>
      <rPr>
        <b/>
        <sz val="12"/>
        <rFont val="宋体"/>
        <charset val="134"/>
      </rPr>
      <t>年预算</t>
    </r>
  </si>
  <si>
    <t>一、文化旅游体育与传媒支出</t>
  </si>
  <si>
    <r>
      <rPr>
        <sz val="11"/>
        <color theme="1"/>
        <rFont val="宋体"/>
        <charset val="134"/>
        <scheme val="minor"/>
      </rPr>
      <t xml:space="preserve">       </t>
    </r>
    <r>
      <rPr>
        <sz val="10"/>
        <rFont val="宋体"/>
        <charset val="134"/>
      </rPr>
      <t>国家电影事业发展专项资金安排的支出</t>
    </r>
  </si>
  <si>
    <r>
      <rPr>
        <sz val="11"/>
        <color theme="1"/>
        <rFont val="宋体"/>
        <charset val="134"/>
        <scheme val="minor"/>
      </rPr>
      <t xml:space="preserve">      </t>
    </r>
    <r>
      <rPr>
        <sz val="10"/>
        <rFont val="宋体"/>
        <charset val="134"/>
      </rPr>
      <t>旅游发展基金支出</t>
    </r>
  </si>
  <si>
    <t>二、社会保障和就业支出</t>
  </si>
  <si>
    <r>
      <rPr>
        <sz val="11"/>
        <color theme="1"/>
        <rFont val="宋体"/>
        <charset val="134"/>
        <scheme val="minor"/>
      </rPr>
      <t xml:space="preserve">      </t>
    </r>
    <r>
      <rPr>
        <sz val="10"/>
        <rFont val="宋体"/>
        <charset val="134"/>
      </rPr>
      <t>大中型水库移民后期扶持基金支出</t>
    </r>
  </si>
  <si>
    <r>
      <rPr>
        <sz val="11"/>
        <color theme="1"/>
        <rFont val="宋体"/>
        <charset val="134"/>
        <scheme val="minor"/>
      </rPr>
      <t xml:space="preserve">     </t>
    </r>
    <r>
      <rPr>
        <sz val="10"/>
        <rFont val="宋体"/>
        <charset val="134"/>
      </rPr>
      <t>小型水库移民扶助基金安排的支出</t>
    </r>
  </si>
  <si>
    <t>三、城乡社区支出</t>
  </si>
  <si>
    <r>
      <rPr>
        <sz val="11"/>
        <color theme="1"/>
        <rFont val="宋体"/>
        <charset val="134"/>
        <scheme val="minor"/>
      </rPr>
      <t xml:space="preserve">     </t>
    </r>
    <r>
      <rPr>
        <sz val="10"/>
        <rFont val="宋体"/>
        <charset val="134"/>
      </rPr>
      <t>国有土地使用权出让收入及对应专项债券收入安排的支出</t>
    </r>
  </si>
  <si>
    <r>
      <rPr>
        <sz val="11"/>
        <color theme="1"/>
        <rFont val="宋体"/>
        <charset val="134"/>
        <scheme val="minor"/>
      </rPr>
      <t xml:space="preserve">    </t>
    </r>
    <r>
      <rPr>
        <sz val="10"/>
        <rFont val="宋体"/>
        <charset val="134"/>
      </rPr>
      <t>城市基础设施配套费安排的支出</t>
    </r>
  </si>
  <si>
    <t>四、农林水支出</t>
  </si>
  <si>
    <r>
      <rPr>
        <sz val="11"/>
        <color theme="1"/>
        <rFont val="宋体"/>
        <charset val="134"/>
        <scheme val="minor"/>
      </rPr>
      <t xml:space="preserve">    </t>
    </r>
    <r>
      <rPr>
        <sz val="10"/>
        <rFont val="宋体"/>
        <charset val="134"/>
      </rPr>
      <t>大中型水库库区基金安排的支出</t>
    </r>
  </si>
  <si>
    <r>
      <rPr>
        <sz val="11"/>
        <color theme="1"/>
        <rFont val="宋体"/>
        <charset val="134"/>
        <scheme val="minor"/>
      </rPr>
      <t xml:space="preserve">    </t>
    </r>
    <r>
      <rPr>
        <sz val="10"/>
        <rFont val="宋体"/>
        <charset val="134"/>
      </rPr>
      <t>国家重大水利工程建设基金安排的支出</t>
    </r>
  </si>
  <si>
    <t>四、交通运输</t>
  </si>
  <si>
    <t xml:space="preserve">    港口建设费用安排的支出</t>
  </si>
  <si>
    <t>五、其他支出</t>
  </si>
  <si>
    <r>
      <rPr>
        <sz val="11"/>
        <color theme="1"/>
        <rFont val="宋体"/>
        <charset val="134"/>
        <scheme val="minor"/>
      </rPr>
      <t xml:space="preserve">      </t>
    </r>
    <r>
      <rPr>
        <sz val="10"/>
        <rFont val="宋体"/>
        <charset val="134"/>
      </rPr>
      <t>其他政府性基金及对应专项债务收入安排的支出</t>
    </r>
  </si>
  <si>
    <r>
      <rPr>
        <sz val="11"/>
        <color theme="1"/>
        <rFont val="宋体"/>
        <charset val="134"/>
        <scheme val="minor"/>
      </rPr>
      <t xml:space="preserve">      </t>
    </r>
    <r>
      <rPr>
        <sz val="10"/>
        <rFont val="宋体"/>
        <charset val="134"/>
      </rPr>
      <t>彩票发行销售机构业务费安排的支出</t>
    </r>
  </si>
  <si>
    <t xml:space="preserve">   彩票公益金安排的支出</t>
  </si>
  <si>
    <t>合      计</t>
  </si>
  <si>
    <t>2023年政府性基金预算转移支付执行表（分地区）</t>
  </si>
  <si>
    <t>2023年政府性基金预算转移支付执行表（分项目）</t>
  </si>
  <si>
    <r>
      <rPr>
        <sz val="12"/>
        <color theme="1"/>
        <rFont val="宋体"/>
        <charset val="134"/>
        <scheme val="minor"/>
      </rPr>
      <t xml:space="preserve">       </t>
    </r>
    <r>
      <rPr>
        <sz val="12"/>
        <rFont val="宋体"/>
        <charset val="134"/>
      </rPr>
      <t>国家电影事业发展专项资金</t>
    </r>
  </si>
  <si>
    <r>
      <rPr>
        <sz val="12"/>
        <color theme="1"/>
        <rFont val="宋体"/>
        <charset val="134"/>
        <scheme val="minor"/>
      </rPr>
      <t xml:space="preserve">      </t>
    </r>
    <r>
      <rPr>
        <sz val="12"/>
        <rFont val="宋体"/>
        <charset val="134"/>
      </rPr>
      <t>大中型水库移民后期扶持基金</t>
    </r>
  </si>
  <si>
    <r>
      <rPr>
        <sz val="12"/>
        <color theme="1"/>
        <rFont val="宋体"/>
        <charset val="134"/>
        <scheme val="minor"/>
      </rPr>
      <t xml:space="preserve">     </t>
    </r>
    <r>
      <rPr>
        <sz val="12"/>
        <rFont val="宋体"/>
        <charset val="134"/>
      </rPr>
      <t>小型水库移民扶助基金</t>
    </r>
  </si>
  <si>
    <r>
      <rPr>
        <sz val="12"/>
        <color theme="1"/>
        <rFont val="宋体"/>
        <charset val="134"/>
        <scheme val="minor"/>
      </rPr>
      <t xml:space="preserve">    </t>
    </r>
    <r>
      <rPr>
        <sz val="12"/>
        <rFont val="宋体"/>
        <charset val="134"/>
      </rPr>
      <t>国家重大水利工程建设基金</t>
    </r>
  </si>
  <si>
    <r>
      <rPr>
        <sz val="12"/>
        <color theme="1"/>
        <rFont val="宋体"/>
        <charset val="134"/>
        <scheme val="minor"/>
      </rPr>
      <t xml:space="preserve">      </t>
    </r>
    <r>
      <rPr>
        <sz val="12"/>
        <rFont val="宋体"/>
        <charset val="134"/>
      </rPr>
      <t>彩票发行销售机构业务费</t>
    </r>
  </si>
  <si>
    <t xml:space="preserve">   彩票公益金</t>
  </si>
  <si>
    <t>附表30</t>
  </si>
  <si>
    <t>截止2023年初政府专项债务限额、余额情况表</t>
  </si>
  <si>
    <t>附表31</t>
  </si>
  <si>
    <t>2023年澧县国有资本经营预算收入表</t>
  </si>
  <si>
    <t>国有参股公司股利、股息收入</t>
  </si>
  <si>
    <r>
      <rPr>
        <sz val="12"/>
        <color theme="1"/>
        <rFont val="Times New Roman"/>
        <charset val="134"/>
      </rPr>
      <t xml:space="preserve">    </t>
    </r>
    <r>
      <rPr>
        <sz val="12"/>
        <color theme="1"/>
        <rFont val="宋体"/>
        <charset val="134"/>
      </rPr>
      <t>其他收入</t>
    </r>
  </si>
  <si>
    <t>附表32</t>
  </si>
  <si>
    <t>2023年国有资本经营预算支出表</t>
  </si>
  <si>
    <t>国有资本经营预算支出</t>
  </si>
  <si>
    <r>
      <rPr>
        <sz val="12"/>
        <color theme="1"/>
        <rFont val="Times New Roman"/>
        <charset val="134"/>
      </rPr>
      <t xml:space="preserve">    </t>
    </r>
    <r>
      <rPr>
        <sz val="12"/>
        <color theme="1"/>
        <rFont val="宋体"/>
        <charset val="134"/>
      </rPr>
      <t>解决历史遗留问题及改革成本支出</t>
    </r>
  </si>
  <si>
    <r>
      <rPr>
        <sz val="12"/>
        <color theme="1"/>
        <rFont val="Times New Roman"/>
        <charset val="134"/>
      </rPr>
      <t xml:space="preserve">    </t>
    </r>
    <r>
      <rPr>
        <sz val="12"/>
        <color theme="1"/>
        <rFont val="黑体"/>
        <charset val="134"/>
      </rPr>
      <t>其他</t>
    </r>
    <r>
      <rPr>
        <sz val="12"/>
        <color theme="1"/>
        <rFont val="宋体"/>
        <charset val="134"/>
      </rPr>
      <t>解决历史遗留问题及改革成本支出</t>
    </r>
  </si>
  <si>
    <r>
      <rPr>
        <sz val="12"/>
        <color theme="1"/>
        <rFont val="Times New Roman"/>
        <charset val="134"/>
      </rPr>
      <t xml:space="preserve">    </t>
    </r>
    <r>
      <rPr>
        <sz val="12"/>
        <color theme="1"/>
        <rFont val="宋体"/>
        <charset val="134"/>
      </rPr>
      <t>国有企业资本金注入</t>
    </r>
  </si>
  <si>
    <r>
      <rPr>
        <sz val="12"/>
        <color theme="1"/>
        <rFont val="Times New Roman"/>
        <charset val="134"/>
      </rPr>
      <t xml:space="preserve">    </t>
    </r>
    <r>
      <rPr>
        <sz val="12"/>
        <color theme="1"/>
        <rFont val="宋体"/>
        <charset val="134"/>
      </rPr>
      <t>其他国有资本经营预算支出</t>
    </r>
  </si>
  <si>
    <r>
      <rPr>
        <sz val="12"/>
        <color theme="1"/>
        <rFont val="Times New Roman"/>
        <charset val="134"/>
      </rPr>
      <t xml:space="preserve">    </t>
    </r>
    <r>
      <rPr>
        <sz val="12"/>
        <color theme="1"/>
        <rFont val="方正书宋_GBK"/>
        <charset val="134"/>
      </rPr>
      <t>其他国有资本经营预算支出</t>
    </r>
  </si>
  <si>
    <t>转移性支出</t>
  </si>
  <si>
    <r>
      <rPr>
        <sz val="12"/>
        <color theme="1"/>
        <rFont val="Times New Roman"/>
        <charset val="134"/>
      </rPr>
      <t xml:space="preserve">    </t>
    </r>
    <r>
      <rPr>
        <sz val="12"/>
        <color theme="1"/>
        <rFont val="宋体"/>
        <charset val="134"/>
      </rPr>
      <t>调出资金</t>
    </r>
  </si>
  <si>
    <t>附表33</t>
  </si>
  <si>
    <t>2023年国有资本经营预算本级支出表</t>
  </si>
  <si>
    <t>附表34</t>
  </si>
  <si>
    <t>对下国有资本经营预算转移支付表</t>
  </si>
  <si>
    <t>附表35</t>
  </si>
  <si>
    <t>2023年社会保险基金预算收入表</t>
  </si>
  <si>
    <r>
      <rPr>
        <sz val="12"/>
        <color rgb="FF000000"/>
        <rFont val="黑体"/>
        <charset val="134"/>
      </rPr>
      <t>项</t>
    </r>
    <r>
      <rPr>
        <sz val="12"/>
        <color rgb="FF000000"/>
        <rFont val="Times New Roman"/>
        <charset val="134"/>
      </rPr>
      <t xml:space="preserve">   </t>
    </r>
    <r>
      <rPr>
        <sz val="12"/>
        <color rgb="FF000000"/>
        <rFont val="黑体"/>
        <charset val="134"/>
      </rPr>
      <t>目</t>
    </r>
  </si>
  <si>
    <t>城乡居民基本
养老保险基金</t>
  </si>
  <si>
    <t>机关事业单位基本养老保险基金</t>
  </si>
  <si>
    <t>职工基本医疗保险(含生育保险)基金</t>
  </si>
  <si>
    <t>城乡居民基本
医疗保险基金</t>
  </si>
  <si>
    <t>工伤保险基金</t>
  </si>
  <si>
    <t>失业保险基金</t>
  </si>
  <si>
    <t>二、收入</t>
  </si>
  <si>
    <r>
      <rPr>
        <sz val="12"/>
        <color theme="1"/>
        <rFont val="Times New Roman"/>
        <charset val="134"/>
      </rPr>
      <t xml:space="preserve">   1</t>
    </r>
    <r>
      <rPr>
        <sz val="12"/>
        <color theme="1"/>
        <rFont val="宋体"/>
        <charset val="134"/>
      </rPr>
      <t>、保险费收入</t>
    </r>
  </si>
  <si>
    <r>
      <rPr>
        <sz val="12"/>
        <color rgb="FF000000"/>
        <rFont val="Times New Roman"/>
        <charset val="134"/>
      </rPr>
      <t xml:space="preserve">   2</t>
    </r>
    <r>
      <rPr>
        <sz val="12"/>
        <color rgb="FF000000"/>
        <rFont val="宋体"/>
        <charset val="134"/>
      </rPr>
      <t>、利息收入</t>
    </r>
  </si>
  <si>
    <r>
      <rPr>
        <sz val="12"/>
        <color rgb="FF000000"/>
        <rFont val="Times New Roman"/>
        <charset val="134"/>
      </rPr>
      <t xml:space="preserve">   3</t>
    </r>
    <r>
      <rPr>
        <sz val="12"/>
        <color rgb="FF000000"/>
        <rFont val="宋体"/>
        <charset val="134"/>
      </rPr>
      <t>、财政补贴收入</t>
    </r>
  </si>
  <si>
    <r>
      <rPr>
        <sz val="12"/>
        <color rgb="FF000000"/>
        <rFont val="Times New Roman"/>
        <charset val="134"/>
      </rPr>
      <t xml:space="preserve">   4</t>
    </r>
    <r>
      <rPr>
        <sz val="12"/>
        <color rgb="FF000000"/>
        <rFont val="宋体"/>
        <charset val="134"/>
      </rPr>
      <t>、其他收入</t>
    </r>
  </si>
  <si>
    <r>
      <rPr>
        <sz val="12"/>
        <color theme="1"/>
        <rFont val="Times New Roman"/>
        <charset val="134"/>
      </rPr>
      <t xml:space="preserve">   5</t>
    </r>
    <r>
      <rPr>
        <sz val="12"/>
        <color theme="1"/>
        <rFont val="宋体"/>
        <charset val="134"/>
      </rPr>
      <t>、转移收入</t>
    </r>
  </si>
  <si>
    <r>
      <rPr>
        <sz val="12"/>
        <color rgb="FF000000"/>
        <rFont val="Times New Roman"/>
        <charset val="134"/>
      </rPr>
      <t xml:space="preserve">   6</t>
    </r>
    <r>
      <rPr>
        <sz val="12"/>
        <color rgb="FF000000"/>
        <rFont val="宋体"/>
        <charset val="134"/>
      </rPr>
      <t>、上级补助收入</t>
    </r>
  </si>
  <si>
    <t>附表36</t>
  </si>
  <si>
    <t>2023年社会保险基金预算支出表</t>
  </si>
  <si>
    <t>一、支出</t>
  </si>
  <si>
    <r>
      <rPr>
        <sz val="12"/>
        <color rgb="FF000000"/>
        <rFont val="Times New Roman"/>
        <charset val="134"/>
      </rPr>
      <t>1</t>
    </r>
    <r>
      <rPr>
        <sz val="12"/>
        <color rgb="FF000000"/>
        <rFont val="宋体"/>
        <charset val="134"/>
      </rPr>
      <t>、社会保险待遇支出</t>
    </r>
  </si>
  <si>
    <r>
      <rPr>
        <sz val="12"/>
        <color rgb="FF000000"/>
        <rFont val="Times New Roman"/>
        <charset val="134"/>
      </rPr>
      <t xml:space="preserve">   2</t>
    </r>
    <r>
      <rPr>
        <sz val="12"/>
        <color rgb="FF000000"/>
        <rFont val="宋体"/>
        <charset val="134"/>
      </rPr>
      <t>、其他支出</t>
    </r>
  </si>
  <si>
    <r>
      <rPr>
        <sz val="12"/>
        <color rgb="FF000000"/>
        <rFont val="Times New Roman"/>
        <charset val="134"/>
      </rPr>
      <t xml:space="preserve">   3</t>
    </r>
    <r>
      <rPr>
        <sz val="12"/>
        <color rgb="FF000000"/>
        <rFont val="宋体"/>
        <charset val="134"/>
      </rPr>
      <t>、转移支出</t>
    </r>
  </si>
  <si>
    <t>二、上解上级支出</t>
  </si>
  <si>
    <t>三、年末滚存结余</t>
  </si>
  <si>
    <t>四、合计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</si>
</sst>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* #,##0_ ;_ * \-#,##0_ ;_ * &quot;-&quot;??_ ;_ @_ "/>
    <numFmt numFmtId="177" formatCode="0_ "/>
    <numFmt numFmtId="178" formatCode="0.00_);[Red]\(0.00\)"/>
    <numFmt numFmtId="179" formatCode="0.0_ "/>
  </numFmts>
  <fonts count="108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sz val="18"/>
      <color rgb="FF000000"/>
      <name val="方正小标宋简体"/>
      <charset val="134"/>
    </font>
    <font>
      <sz val="11"/>
      <color rgb="FF000000"/>
      <name val="宋体"/>
      <charset val="134"/>
    </font>
    <font>
      <sz val="11"/>
      <color rgb="FF000000"/>
      <name val="仿宋_GB2312"/>
      <charset val="134"/>
    </font>
    <font>
      <sz val="12"/>
      <color rgb="FF000000"/>
      <name val="黑体"/>
      <charset val="134"/>
    </font>
    <font>
      <b/>
      <sz val="12"/>
      <color rgb="FF000000"/>
      <name val="宋体"/>
      <charset val="134"/>
    </font>
    <font>
      <b/>
      <sz val="12"/>
      <color rgb="FF000000"/>
      <name val="Times New Roman"/>
      <charset val="134"/>
    </font>
    <font>
      <sz val="12"/>
      <color rgb="FF000000"/>
      <name val="Times New Roman"/>
      <charset val="134"/>
    </font>
    <font>
      <sz val="12"/>
      <color theme="1"/>
      <name val="Times New Roman"/>
      <charset val="134"/>
    </font>
    <font>
      <b/>
      <sz val="12"/>
      <color theme="1"/>
      <name val="Times New Roman"/>
      <charset val="134"/>
    </font>
    <font>
      <b/>
      <sz val="12"/>
      <color rgb="FFFF0000"/>
      <name val="宋体"/>
      <charset val="134"/>
    </font>
    <font>
      <b/>
      <sz val="18"/>
      <color rgb="FF000000"/>
      <name val="方正小标宋简体"/>
      <charset val="134"/>
    </font>
    <font>
      <b/>
      <sz val="18"/>
      <color theme="1"/>
      <name val="方正小标宋简体"/>
      <charset val="134"/>
    </font>
    <font>
      <sz val="18"/>
      <color theme="1"/>
      <name val="宋体"/>
      <charset val="134"/>
      <scheme val="minor"/>
    </font>
    <font>
      <sz val="10.5"/>
      <color theme="1"/>
      <name val="Calibri"/>
      <charset val="134"/>
    </font>
    <font>
      <sz val="11"/>
      <color theme="1"/>
      <name val="仿宋_GB2312"/>
      <charset val="134"/>
    </font>
    <font>
      <b/>
      <sz val="11"/>
      <name val="宋体"/>
      <charset val="134"/>
    </font>
    <font>
      <b/>
      <sz val="12"/>
      <color theme="1"/>
      <name val="黑体"/>
      <charset val="134"/>
    </font>
    <font>
      <sz val="12"/>
      <color theme="1"/>
      <name val="黑体"/>
      <charset val="134"/>
    </font>
    <font>
      <sz val="18"/>
      <color theme="1"/>
      <name val="方正小标宋简体"/>
      <charset val="134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2"/>
      <color theme="1"/>
      <name val="楷体"/>
      <charset val="134"/>
    </font>
    <font>
      <sz val="11"/>
      <name val="宋体"/>
      <charset val="134"/>
      <scheme val="minor"/>
    </font>
    <font>
      <b/>
      <sz val="10"/>
      <name val="Arial"/>
      <charset val="134"/>
    </font>
    <font>
      <b/>
      <sz val="18"/>
      <name val="方正小标宋简体"/>
      <charset val="134"/>
    </font>
    <font>
      <sz val="12"/>
      <color theme="1"/>
      <name val="宋体"/>
      <charset val="134"/>
      <scheme val="minor"/>
    </font>
    <font>
      <sz val="12"/>
      <name val="Times New Roman"/>
      <charset val="134"/>
    </font>
    <font>
      <sz val="12"/>
      <name val="宋体"/>
      <charset val="134"/>
    </font>
    <font>
      <b/>
      <sz val="12"/>
      <name val="Times New Roman"/>
      <charset val="134"/>
    </font>
    <font>
      <sz val="11"/>
      <name val="黑体"/>
      <charset val="134"/>
    </font>
    <font>
      <b/>
      <sz val="11"/>
      <color theme="1"/>
      <name val="宋体"/>
      <charset val="134"/>
      <scheme val="minor"/>
    </font>
    <font>
      <sz val="10"/>
      <name val="Arial"/>
      <charset val="134"/>
    </font>
    <font>
      <sz val="10"/>
      <name val="方正书宋_GBK"/>
      <charset val="134"/>
    </font>
    <font>
      <b/>
      <sz val="18"/>
      <name val="Arial"/>
      <charset val="134"/>
    </font>
    <font>
      <sz val="10"/>
      <name val="宋体"/>
      <charset val="134"/>
    </font>
    <font>
      <b/>
      <sz val="10"/>
      <name val="宋体"/>
      <charset val="134"/>
    </font>
    <font>
      <b/>
      <sz val="10"/>
      <name val="Times New Roman"/>
      <charset val="134"/>
    </font>
    <font>
      <sz val="10"/>
      <name val="Times New Roman"/>
      <charset val="134"/>
    </font>
    <font>
      <sz val="12"/>
      <color theme="1"/>
      <name val="Arial"/>
      <charset val="134"/>
    </font>
    <font>
      <sz val="11"/>
      <color theme="1"/>
      <name val="宋体"/>
      <charset val="134"/>
    </font>
    <font>
      <sz val="10.5"/>
      <name val="Calibri"/>
      <charset val="134"/>
    </font>
    <font>
      <sz val="11"/>
      <name val="仿宋_GB2312"/>
      <charset val="134"/>
    </font>
    <font>
      <b/>
      <sz val="12"/>
      <name val="宋体"/>
      <charset val="134"/>
      <scheme val="minor"/>
    </font>
    <font>
      <b/>
      <sz val="12"/>
      <name val="Arial"/>
      <charset val="134"/>
    </font>
    <font>
      <sz val="12"/>
      <name val="Calibri"/>
      <charset val="134"/>
    </font>
    <font>
      <sz val="12"/>
      <name val="Arial"/>
      <charset val="134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sz val="11"/>
      <name val="宋体"/>
      <charset val="134"/>
    </font>
    <font>
      <b/>
      <sz val="11"/>
      <name val="Arial"/>
      <charset val="134"/>
    </font>
    <font>
      <sz val="11"/>
      <name val="Arial"/>
      <charset val="134"/>
    </font>
    <font>
      <b/>
      <sz val="10"/>
      <name val="方正书宋_GBK"/>
      <charset val="134"/>
    </font>
    <font>
      <b/>
      <sz val="9"/>
      <name val="宋体"/>
      <charset val="134"/>
    </font>
    <font>
      <b/>
      <sz val="9"/>
      <name val="Arial"/>
      <charset val="134"/>
    </font>
    <font>
      <b/>
      <sz val="11"/>
      <name val="黑体"/>
      <charset val="134"/>
    </font>
    <font>
      <sz val="11"/>
      <name val="Times New Roman"/>
      <charset val="134"/>
    </font>
    <font>
      <b/>
      <sz val="12"/>
      <color theme="1"/>
      <name val="Arial"/>
      <charset val="134"/>
    </font>
    <font>
      <b/>
      <sz val="12"/>
      <color theme="1"/>
      <name val="Calibri"/>
      <charset val="134"/>
    </font>
    <font>
      <sz val="11"/>
      <color theme="1"/>
      <name val="Nimbus Roman"/>
      <charset val="134"/>
    </font>
    <font>
      <b/>
      <sz val="12"/>
      <name val="Nimbus Roman"/>
      <charset val="134"/>
    </font>
    <font>
      <b/>
      <sz val="18"/>
      <color rgb="FF000000"/>
      <name val="Nimbus Roman"/>
      <charset val="134"/>
    </font>
    <font>
      <sz val="11"/>
      <color rgb="FF000000"/>
      <name val="Nimbus Roman"/>
      <charset val="134"/>
    </font>
    <font>
      <sz val="12"/>
      <color theme="1"/>
      <name val="Nimbus Roman"/>
      <charset val="134"/>
    </font>
    <font>
      <b/>
      <sz val="12"/>
      <color theme="1"/>
      <name val="Nimbus Roman"/>
      <charset val="134"/>
    </font>
    <font>
      <sz val="10"/>
      <color theme="1"/>
      <name val="Times New Roman"/>
      <charset val="134"/>
    </font>
    <font>
      <sz val="11"/>
      <color theme="1"/>
      <name val="楷体"/>
      <charset val="134"/>
    </font>
    <font>
      <sz val="11"/>
      <color theme="1"/>
      <name val="Times New Roman"/>
      <charset val="134"/>
    </font>
    <font>
      <sz val="10.5"/>
      <color theme="1"/>
      <name val="Times New Roman"/>
      <charset val="134"/>
    </font>
    <font>
      <sz val="11"/>
      <color rgb="FFFF0000"/>
      <name val="宋体"/>
      <charset val="134"/>
      <scheme val="minor"/>
    </font>
    <font>
      <b/>
      <sz val="18"/>
      <name val="Times New Roman"/>
      <charset val="134"/>
    </font>
    <font>
      <b/>
      <sz val="12"/>
      <color rgb="FFFF0000"/>
      <name val="Times New Roman"/>
      <charset val="134"/>
    </font>
    <font>
      <sz val="14"/>
      <color theme="1"/>
      <name val="宋体"/>
      <charset val="134"/>
    </font>
    <font>
      <sz val="12"/>
      <color theme="1"/>
      <name val="仿宋_GB2312"/>
      <charset val="134"/>
    </font>
    <font>
      <b/>
      <sz val="22"/>
      <name val="宋体"/>
      <charset val="134"/>
    </font>
    <font>
      <b/>
      <sz val="22"/>
      <color theme="1"/>
      <name val="宋体"/>
      <charset val="134"/>
    </font>
    <font>
      <b/>
      <sz val="18"/>
      <name val="宋体"/>
      <charset val="134"/>
    </font>
    <font>
      <b/>
      <sz val="18"/>
      <name val="楷体"/>
      <charset val="134"/>
    </font>
    <font>
      <sz val="14"/>
      <name val="宋体"/>
      <charset val="134"/>
    </font>
    <font>
      <sz val="14"/>
      <name val="宋体"/>
      <charset val="134"/>
      <scheme val="minor"/>
    </font>
    <font>
      <sz val="16"/>
      <color theme="1"/>
      <name val="仿宋_GB2312"/>
      <charset val="134"/>
    </font>
    <font>
      <sz val="72"/>
      <color theme="1"/>
      <name val="方正小标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rgb="FF000000"/>
      <name val="宋体"/>
      <charset val="134"/>
    </font>
    <font>
      <b/>
      <sz val="22"/>
      <name val="Calibri"/>
      <charset val="134"/>
    </font>
    <font>
      <b/>
      <sz val="18"/>
      <name val="方正书宋_GBK"/>
      <charset val="134"/>
    </font>
    <font>
      <sz val="12"/>
      <color theme="1"/>
      <name val="方正书宋_GBK"/>
      <charset val="134"/>
    </font>
    <font>
      <sz val="72"/>
      <color theme="1"/>
      <name val="Times New Roman"/>
      <charset val="134"/>
    </font>
  </fonts>
  <fills count="3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399975585192419"/>
        <bgColor indexed="64"/>
      </patternFill>
    </fill>
    <fill>
      <patternFill patternType="solid">
        <fgColor theme="3" tint="0.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4" fillId="0" borderId="0" applyNumberFormat="0" applyFill="0" applyBorder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0" fillId="10" borderId="18" applyNumberFormat="0" applyFont="0" applyAlignment="0" applyProtection="0">
      <alignment vertical="center"/>
    </xf>
    <xf numFmtId="0" fontId="86" fillId="0" borderId="0" applyNumberFormat="0" applyFill="0" applyBorder="0" applyAlignment="0" applyProtection="0">
      <alignment vertical="center"/>
    </xf>
    <xf numFmtId="0" fontId="87" fillId="0" borderId="0" applyNumberFormat="0" applyFill="0" applyBorder="0" applyAlignment="0" applyProtection="0">
      <alignment vertical="center"/>
    </xf>
    <xf numFmtId="0" fontId="88" fillId="0" borderId="0" applyNumberFormat="0" applyFill="0" applyBorder="0" applyAlignment="0" applyProtection="0">
      <alignment vertical="center"/>
    </xf>
    <xf numFmtId="0" fontId="89" fillId="0" borderId="19" applyNumberFormat="0" applyFill="0" applyAlignment="0" applyProtection="0">
      <alignment vertical="center"/>
    </xf>
    <xf numFmtId="0" fontId="90" fillId="0" borderId="19" applyNumberFormat="0" applyFill="0" applyAlignment="0" applyProtection="0">
      <alignment vertical="center"/>
    </xf>
    <xf numFmtId="0" fontId="91" fillId="0" borderId="20" applyNumberFormat="0" applyFill="0" applyAlignment="0" applyProtection="0">
      <alignment vertical="center"/>
    </xf>
    <xf numFmtId="0" fontId="91" fillId="0" borderId="0" applyNumberFormat="0" applyFill="0" applyBorder="0" applyAlignment="0" applyProtection="0">
      <alignment vertical="center"/>
    </xf>
    <xf numFmtId="0" fontId="92" fillId="11" borderId="21" applyNumberFormat="0" applyAlignment="0" applyProtection="0">
      <alignment vertical="center"/>
    </xf>
    <xf numFmtId="0" fontId="93" fillId="12" borderId="22" applyNumberFormat="0" applyAlignment="0" applyProtection="0">
      <alignment vertical="center"/>
    </xf>
    <xf numFmtId="0" fontId="94" fillId="12" borderId="21" applyNumberFormat="0" applyAlignment="0" applyProtection="0">
      <alignment vertical="center"/>
    </xf>
    <xf numFmtId="0" fontId="95" fillId="13" borderId="23" applyNumberFormat="0" applyAlignment="0" applyProtection="0">
      <alignment vertical="center"/>
    </xf>
    <xf numFmtId="0" fontId="96" fillId="0" borderId="24" applyNumberFormat="0" applyFill="0" applyAlignment="0" applyProtection="0">
      <alignment vertical="center"/>
    </xf>
    <xf numFmtId="0" fontId="97" fillId="0" borderId="25" applyNumberFormat="0" applyFill="0" applyAlignment="0" applyProtection="0">
      <alignment vertical="center"/>
    </xf>
    <xf numFmtId="0" fontId="98" fillId="14" borderId="0" applyNumberFormat="0" applyBorder="0" applyAlignment="0" applyProtection="0">
      <alignment vertical="center"/>
    </xf>
    <xf numFmtId="0" fontId="99" fillId="15" borderId="0" applyNumberFormat="0" applyBorder="0" applyAlignment="0" applyProtection="0">
      <alignment vertical="center"/>
    </xf>
    <xf numFmtId="0" fontId="100" fillId="16" borderId="0" applyNumberFormat="0" applyBorder="0" applyAlignment="0" applyProtection="0">
      <alignment vertical="center"/>
    </xf>
    <xf numFmtId="0" fontId="101" fillId="17" borderId="0" applyNumberFormat="0" applyBorder="0" applyAlignment="0" applyProtection="0">
      <alignment vertical="center"/>
    </xf>
    <xf numFmtId="0" fontId="102" fillId="18" borderId="0" applyNumberFormat="0" applyBorder="0" applyAlignment="0" applyProtection="0">
      <alignment vertical="center"/>
    </xf>
    <xf numFmtId="0" fontId="102" fillId="19" borderId="0" applyNumberFormat="0" applyBorder="0" applyAlignment="0" applyProtection="0">
      <alignment vertical="center"/>
    </xf>
    <xf numFmtId="0" fontId="101" fillId="7" borderId="0" applyNumberFormat="0" applyBorder="0" applyAlignment="0" applyProtection="0">
      <alignment vertical="center"/>
    </xf>
    <xf numFmtId="0" fontId="101" fillId="20" borderId="0" applyNumberFormat="0" applyBorder="0" applyAlignment="0" applyProtection="0">
      <alignment vertical="center"/>
    </xf>
    <xf numFmtId="0" fontId="102" fillId="21" borderId="0" applyNumberFormat="0" applyBorder="0" applyAlignment="0" applyProtection="0">
      <alignment vertical="center"/>
    </xf>
    <xf numFmtId="0" fontId="102" fillId="22" borderId="0" applyNumberFormat="0" applyBorder="0" applyAlignment="0" applyProtection="0">
      <alignment vertical="center"/>
    </xf>
    <xf numFmtId="0" fontId="101" fillId="8" borderId="0" applyNumberFormat="0" applyBorder="0" applyAlignment="0" applyProtection="0">
      <alignment vertical="center"/>
    </xf>
    <xf numFmtId="0" fontId="101" fillId="23" borderId="0" applyNumberFormat="0" applyBorder="0" applyAlignment="0" applyProtection="0">
      <alignment vertical="center"/>
    </xf>
    <xf numFmtId="0" fontId="102" fillId="24" borderId="0" applyNumberFormat="0" applyBorder="0" applyAlignment="0" applyProtection="0">
      <alignment vertical="center"/>
    </xf>
    <xf numFmtId="0" fontId="102" fillId="25" borderId="0" applyNumberFormat="0" applyBorder="0" applyAlignment="0" applyProtection="0">
      <alignment vertical="center"/>
    </xf>
    <xf numFmtId="0" fontId="101" fillId="6" borderId="0" applyNumberFormat="0" applyBorder="0" applyAlignment="0" applyProtection="0">
      <alignment vertical="center"/>
    </xf>
    <xf numFmtId="0" fontId="101" fillId="26" borderId="0" applyNumberFormat="0" applyBorder="0" applyAlignment="0" applyProtection="0">
      <alignment vertical="center"/>
    </xf>
    <xf numFmtId="0" fontId="102" fillId="27" borderId="0" applyNumberFormat="0" applyBorder="0" applyAlignment="0" applyProtection="0">
      <alignment vertical="center"/>
    </xf>
    <xf numFmtId="0" fontId="102" fillId="28" borderId="0" applyNumberFormat="0" applyBorder="0" applyAlignment="0" applyProtection="0">
      <alignment vertical="center"/>
    </xf>
    <xf numFmtId="0" fontId="101" fillId="29" borderId="0" applyNumberFormat="0" applyBorder="0" applyAlignment="0" applyProtection="0">
      <alignment vertical="center"/>
    </xf>
    <xf numFmtId="0" fontId="101" fillId="30" borderId="0" applyNumberFormat="0" applyBorder="0" applyAlignment="0" applyProtection="0">
      <alignment vertical="center"/>
    </xf>
    <xf numFmtId="0" fontId="102" fillId="31" borderId="0" applyNumberFormat="0" applyBorder="0" applyAlignment="0" applyProtection="0">
      <alignment vertical="center"/>
    </xf>
    <xf numFmtId="0" fontId="102" fillId="32" borderId="0" applyNumberFormat="0" applyBorder="0" applyAlignment="0" applyProtection="0">
      <alignment vertical="center"/>
    </xf>
    <xf numFmtId="0" fontId="101" fillId="33" borderId="0" applyNumberFormat="0" applyBorder="0" applyAlignment="0" applyProtection="0">
      <alignment vertical="center"/>
    </xf>
    <xf numFmtId="0" fontId="101" fillId="34" borderId="0" applyNumberFormat="0" applyBorder="0" applyAlignment="0" applyProtection="0">
      <alignment vertical="center"/>
    </xf>
    <xf numFmtId="0" fontId="102" fillId="35" borderId="0" applyNumberFormat="0" applyBorder="0" applyAlignment="0" applyProtection="0">
      <alignment vertical="center"/>
    </xf>
    <xf numFmtId="0" fontId="102" fillId="36" borderId="0" applyNumberFormat="0" applyBorder="0" applyAlignment="0" applyProtection="0">
      <alignment vertical="center"/>
    </xf>
    <xf numFmtId="0" fontId="101" fillId="37" borderId="0" applyNumberFormat="0" applyBorder="0" applyAlignment="0" applyProtection="0">
      <alignment vertical="center"/>
    </xf>
    <xf numFmtId="0" fontId="30" fillId="0" borderId="0"/>
    <xf numFmtId="0" fontId="34" fillId="0" borderId="0"/>
    <xf numFmtId="0" fontId="37" fillId="0" borderId="0"/>
  </cellStyleXfs>
  <cellXfs count="377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/>
    </xf>
    <xf numFmtId="176" fontId="7" fillId="0" borderId="1" xfId="1" applyNumberFormat="1" applyFont="1" applyBorder="1" applyAlignment="1">
      <alignment horizontal="right" vertical="center"/>
    </xf>
    <xf numFmtId="0" fontId="8" fillId="2" borderId="1" xfId="0" applyFont="1" applyFill="1" applyBorder="1" applyAlignment="1">
      <alignment horizontal="center" vertical="center"/>
    </xf>
    <xf numFmtId="176" fontId="8" fillId="0" borderId="1" xfId="1" applyNumberFormat="1" applyFont="1" applyBorder="1" applyAlignment="1">
      <alignment horizontal="right" vertical="center"/>
    </xf>
    <xf numFmtId="176" fontId="9" fillId="0" borderId="1" xfId="1" applyNumberFormat="1" applyFont="1" applyBorder="1" applyAlignment="1">
      <alignment horizontal="right" vertical="center"/>
    </xf>
    <xf numFmtId="0" fontId="8" fillId="2" borderId="1" xfId="0" applyFont="1" applyFill="1" applyBorder="1" applyAlignment="1">
      <alignment horizontal="left" vertical="center"/>
    </xf>
    <xf numFmtId="176" fontId="6" fillId="0" borderId="1" xfId="1" applyNumberFormat="1" applyFont="1" applyBorder="1" applyAlignment="1">
      <alignment horizontal="right" vertical="center"/>
    </xf>
    <xf numFmtId="176" fontId="10" fillId="0" borderId="1" xfId="1" applyNumberFormat="1" applyFont="1" applyBorder="1" applyAlignment="1">
      <alignment horizontal="right" vertical="center"/>
    </xf>
    <xf numFmtId="176" fontId="0" fillId="0" borderId="0" xfId="0" applyNumberFormat="1">
      <alignment vertical="center"/>
    </xf>
    <xf numFmtId="0" fontId="11" fillId="0" borderId="0" xfId="0" applyFont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15" fillId="0" borderId="0" xfId="0" applyFont="1" applyAlignment="1"/>
    <xf numFmtId="0" fontId="16" fillId="0" borderId="0" xfId="0" applyFont="1" applyAlignment="1">
      <alignment horizontal="right" vertical="center"/>
    </xf>
    <xf numFmtId="0" fontId="17" fillId="3" borderId="1" xfId="0" applyNumberFormat="1" applyFont="1" applyFill="1" applyBorder="1" applyAlignment="1" applyProtection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19" fillId="0" borderId="1" xfId="0" applyFont="1" applyBorder="1" applyAlignment="1">
      <alignment horizontal="center" vertical="center"/>
    </xf>
    <xf numFmtId="0" fontId="0" fillId="0" borderId="0" xfId="0" applyFill="1">
      <alignment vertical="center"/>
    </xf>
    <xf numFmtId="0" fontId="20" fillId="0" borderId="0" xfId="0" applyFont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left" vertical="center"/>
    </xf>
    <xf numFmtId="176" fontId="22" fillId="0" borderId="1" xfId="1" applyNumberFormat="1" applyFont="1" applyBorder="1" applyAlignment="1">
      <alignment horizontal="left" vertical="center"/>
    </xf>
    <xf numFmtId="0" fontId="22" fillId="0" borderId="1" xfId="0" applyFont="1" applyBorder="1" applyAlignment="1">
      <alignment horizontal="center" vertical="center"/>
    </xf>
    <xf numFmtId="0" fontId="23" fillId="4" borderId="1" xfId="0" applyFont="1" applyFill="1" applyBorder="1" applyAlignment="1">
      <alignment horizontal="center" vertical="center"/>
    </xf>
    <xf numFmtId="176" fontId="9" fillId="4" borderId="1" xfId="1" applyNumberFormat="1" applyFont="1" applyFill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15" fillId="0" borderId="0" xfId="0" applyFont="1" applyAlignment="1">
      <alignment horizontal="center"/>
    </xf>
    <xf numFmtId="0" fontId="24" fillId="0" borderId="0" xfId="0" applyFont="1" applyBorder="1" applyAlignment="1">
      <alignment horizontal="right" vertical="center"/>
    </xf>
    <xf numFmtId="0" fontId="23" fillId="0" borderId="2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25" fillId="0" borderId="0" xfId="0" applyFont="1">
      <alignment vertical="center"/>
    </xf>
    <xf numFmtId="0" fontId="26" fillId="0" borderId="0" xfId="50" applyFont="1"/>
    <xf numFmtId="0" fontId="27" fillId="0" borderId="0" xfId="50" applyFont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28" fillId="0" borderId="3" xfId="50" applyFont="1" applyBorder="1" applyAlignment="1">
      <alignment horizontal="center" vertical="center" wrapText="1"/>
    </xf>
    <xf numFmtId="43" fontId="29" fillId="0" borderId="4" xfId="1" applyFont="1" applyFill="1" applyBorder="1" applyAlignment="1">
      <alignment horizontal="right" vertical="center" wrapText="1"/>
    </xf>
    <xf numFmtId="176" fontId="29" fillId="0" borderId="4" xfId="1" applyNumberFormat="1" applyFont="1" applyFill="1" applyBorder="1" applyAlignment="1">
      <alignment horizontal="right" vertical="center" wrapText="1"/>
    </xf>
    <xf numFmtId="0" fontId="30" fillId="0" borderId="3" xfId="50" applyFont="1" applyBorder="1" applyAlignment="1">
      <alignment horizontal="center" vertical="center" wrapText="1"/>
    </xf>
    <xf numFmtId="0" fontId="30" fillId="0" borderId="3" xfId="50" applyFont="1" applyBorder="1" applyAlignment="1">
      <alignment vertical="center" wrapText="1"/>
    </xf>
    <xf numFmtId="0" fontId="21" fillId="0" borderId="3" xfId="50" applyFont="1" applyBorder="1" applyAlignment="1">
      <alignment horizontal="center" vertical="center" wrapText="1"/>
    </xf>
    <xf numFmtId="176" fontId="31" fillId="0" borderId="4" xfId="1" applyNumberFormat="1" applyFont="1" applyFill="1" applyBorder="1" applyAlignment="1">
      <alignment horizontal="right" vertical="center" wrapText="1"/>
    </xf>
    <xf numFmtId="0" fontId="32" fillId="0" borderId="0" xfId="50" applyFont="1"/>
    <xf numFmtId="0" fontId="33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77" fontId="9" fillId="0" borderId="2" xfId="0" applyNumberFormat="1" applyFont="1" applyBorder="1" applyAlignment="1">
      <alignment horizontal="center" vertical="center"/>
    </xf>
    <xf numFmtId="0" fontId="34" fillId="0" borderId="0" xfId="50" applyFont="1"/>
    <xf numFmtId="178" fontId="34" fillId="0" borderId="0" xfId="50" applyNumberFormat="1" applyFont="1" applyAlignment="1">
      <alignment horizontal="right"/>
    </xf>
    <xf numFmtId="0" fontId="35" fillId="0" borderId="0" xfId="50" applyFont="1"/>
    <xf numFmtId="0" fontId="36" fillId="0" borderId="0" xfId="50" applyFont="1" applyAlignment="1">
      <alignment horizontal="center" vertical="center"/>
    </xf>
    <xf numFmtId="0" fontId="37" fillId="0" borderId="0" xfId="50" applyFont="1"/>
    <xf numFmtId="178" fontId="37" fillId="0" borderId="0" xfId="50" applyNumberFormat="1" applyFont="1" applyAlignment="1">
      <alignment horizontal="right"/>
    </xf>
    <xf numFmtId="0" fontId="1" fillId="0" borderId="3" xfId="50" applyFont="1" applyBorder="1" applyAlignment="1">
      <alignment horizontal="center" vertical="center" wrapText="1"/>
    </xf>
    <xf numFmtId="43" fontId="31" fillId="0" borderId="4" xfId="1" applyFont="1" applyFill="1" applyBorder="1" applyAlignment="1">
      <alignment horizontal="center" vertical="center" wrapText="1"/>
    </xf>
    <xf numFmtId="0" fontId="38" fillId="0" borderId="3" xfId="50" applyFont="1" applyBorder="1" applyAlignment="1">
      <alignment vertical="center" wrapText="1"/>
    </xf>
    <xf numFmtId="43" fontId="39" fillId="0" borderId="4" xfId="1" applyFont="1" applyFill="1" applyBorder="1" applyAlignment="1">
      <alignment horizontal="right" vertical="center" wrapText="1"/>
    </xf>
    <xf numFmtId="0" fontId="34" fillId="0" borderId="3" xfId="50" applyBorder="1" applyAlignment="1">
      <alignment vertical="center" wrapText="1"/>
    </xf>
    <xf numFmtId="43" fontId="40" fillId="0" borderId="4" xfId="1" applyFont="1" applyFill="1" applyBorder="1" applyAlignment="1">
      <alignment horizontal="right" vertical="center" wrapText="1"/>
    </xf>
    <xf numFmtId="0" fontId="37" fillId="0" borderId="3" xfId="50" applyFont="1" applyBorder="1" applyAlignment="1">
      <alignment vertical="center" wrapText="1"/>
    </xf>
    <xf numFmtId="176" fontId="39" fillId="0" borderId="4" xfId="1" applyNumberFormat="1" applyFont="1" applyFill="1" applyBorder="1" applyAlignment="1">
      <alignment horizontal="right" vertical="center" wrapText="1"/>
    </xf>
    <xf numFmtId="176" fontId="40" fillId="0" borderId="4" xfId="1" applyNumberFormat="1" applyFont="1" applyFill="1" applyBorder="1" applyAlignment="1">
      <alignment horizontal="right" vertical="center" wrapText="1"/>
    </xf>
    <xf numFmtId="0" fontId="34" fillId="0" borderId="3" xfId="50" applyFont="1" applyBorder="1" applyAlignment="1">
      <alignment vertical="center" wrapText="1"/>
    </xf>
    <xf numFmtId="0" fontId="0" fillId="0" borderId="3" xfId="50" applyFont="1" applyBorder="1" applyAlignment="1">
      <alignment vertical="center" wrapText="1"/>
    </xf>
    <xf numFmtId="0" fontId="38" fillId="0" borderId="5" xfId="50" applyFont="1" applyBorder="1" applyAlignment="1">
      <alignment horizontal="center" vertical="center" wrapText="1"/>
    </xf>
    <xf numFmtId="176" fontId="39" fillId="0" borderId="6" xfId="1" applyNumberFormat="1" applyFont="1" applyFill="1" applyBorder="1" applyAlignment="1">
      <alignment horizontal="right" vertical="center" wrapText="1"/>
    </xf>
    <xf numFmtId="0" fontId="21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left" vertical="center" wrapText="1"/>
    </xf>
    <xf numFmtId="0" fontId="22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left" vertical="center" wrapText="1"/>
    </xf>
    <xf numFmtId="176" fontId="22" fillId="0" borderId="1" xfId="1" applyNumberFormat="1" applyFont="1" applyBorder="1" applyAlignment="1">
      <alignment horizontal="right" vertical="center"/>
    </xf>
    <xf numFmtId="176" fontId="10" fillId="4" borderId="1" xfId="1" applyNumberFormat="1" applyFont="1" applyFill="1" applyBorder="1" applyAlignment="1">
      <alignment horizontal="right" vertical="center"/>
    </xf>
    <xf numFmtId="0" fontId="41" fillId="0" borderId="1" xfId="0" applyFont="1" applyBorder="1" applyAlignment="1">
      <alignment horizontal="left" vertical="center" wrapText="1"/>
    </xf>
    <xf numFmtId="176" fontId="9" fillId="0" borderId="1" xfId="1" applyNumberFormat="1" applyFont="1" applyBorder="1" applyAlignment="1">
      <alignment horizontal="right" vertical="center" wrapText="1"/>
    </xf>
    <xf numFmtId="176" fontId="22" fillId="0" borderId="1" xfId="1" applyNumberFormat="1" applyFont="1" applyBorder="1" applyAlignment="1">
      <alignment horizontal="right" vertical="center" wrapText="1"/>
    </xf>
    <xf numFmtId="0" fontId="23" fillId="4" borderId="1" xfId="0" applyFont="1" applyFill="1" applyBorder="1" applyAlignment="1">
      <alignment horizontal="center" vertical="center" wrapText="1"/>
    </xf>
    <xf numFmtId="176" fontId="9" fillId="4" borderId="1" xfId="1" applyNumberFormat="1" applyFont="1" applyFill="1" applyBorder="1" applyAlignment="1">
      <alignment horizontal="right" vertical="center" wrapText="1"/>
    </xf>
    <xf numFmtId="0" fontId="42" fillId="0" borderId="1" xfId="0" applyFont="1" applyBorder="1" applyAlignment="1">
      <alignment horizontal="left" vertical="center"/>
    </xf>
    <xf numFmtId="0" fontId="27" fillId="0" borderId="0" xfId="0" applyFont="1" applyAlignment="1">
      <alignment horizontal="center" vertical="center"/>
    </xf>
    <xf numFmtId="0" fontId="43" fillId="0" borderId="0" xfId="0" applyFont="1" applyAlignment="1"/>
    <xf numFmtId="0" fontId="44" fillId="0" borderId="0" xfId="0" applyFont="1" applyAlignment="1">
      <alignment horizontal="right" vertical="center"/>
    </xf>
    <xf numFmtId="0" fontId="45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46" fillId="0" borderId="1" xfId="0" applyFont="1" applyBorder="1" applyAlignment="1">
      <alignment horizontal="left" vertical="center" wrapText="1"/>
    </xf>
    <xf numFmtId="176" fontId="29" fillId="0" borderId="1" xfId="1" applyNumberFormat="1" applyFont="1" applyBorder="1" applyAlignment="1">
      <alignment horizontal="right" vertical="center"/>
    </xf>
    <xf numFmtId="0" fontId="30" fillId="0" borderId="1" xfId="0" applyFont="1" applyBorder="1" applyAlignment="1">
      <alignment horizontal="left" vertical="center" wrapText="1"/>
    </xf>
    <xf numFmtId="176" fontId="47" fillId="0" borderId="1" xfId="1" applyNumberFormat="1" applyFont="1" applyBorder="1">
      <alignment vertical="center"/>
    </xf>
    <xf numFmtId="0" fontId="48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176" fontId="30" fillId="0" borderId="1" xfId="1" applyNumberFormat="1" applyFont="1" applyBorder="1" applyAlignment="1">
      <alignment horizontal="right" vertical="center"/>
    </xf>
    <xf numFmtId="0" fontId="1" fillId="4" borderId="1" xfId="0" applyFont="1" applyFill="1" applyBorder="1" applyAlignment="1">
      <alignment horizontal="center" vertical="center"/>
    </xf>
    <xf numFmtId="176" fontId="29" fillId="4" borderId="1" xfId="1" applyNumberFormat="1" applyFont="1" applyFill="1" applyBorder="1" applyAlignment="1">
      <alignment horizontal="right" vertical="center"/>
    </xf>
    <xf numFmtId="0" fontId="30" fillId="0" borderId="1" xfId="0" applyFont="1" applyBorder="1" applyAlignment="1">
      <alignment horizontal="left" vertical="center"/>
    </xf>
    <xf numFmtId="0" fontId="18" fillId="0" borderId="1" xfId="0" applyFont="1" applyBorder="1" applyAlignment="1">
      <alignment horizontal="center" vertical="center" wrapText="1"/>
    </xf>
    <xf numFmtId="0" fontId="23" fillId="5" borderId="1" xfId="0" applyFont="1" applyFill="1" applyBorder="1" applyAlignment="1">
      <alignment horizontal="center" vertical="center" wrapText="1"/>
    </xf>
    <xf numFmtId="176" fontId="10" fillId="5" borderId="1" xfId="1" applyNumberFormat="1" applyFont="1" applyFill="1" applyBorder="1" applyAlignment="1">
      <alignment horizontal="right" vertical="center" wrapText="1"/>
    </xf>
    <xf numFmtId="0" fontId="23" fillId="0" borderId="1" xfId="0" applyFont="1" applyBorder="1" applyAlignment="1">
      <alignment horizontal="left" vertical="center"/>
    </xf>
    <xf numFmtId="0" fontId="23" fillId="5" borderId="1" xfId="0" applyFont="1" applyFill="1" applyBorder="1" applyAlignment="1">
      <alignment horizontal="center" vertical="center"/>
    </xf>
    <xf numFmtId="176" fontId="10" fillId="5" borderId="1" xfId="1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left" vertical="center"/>
    </xf>
    <xf numFmtId="0" fontId="15" fillId="0" borderId="0" xfId="0" applyFont="1" applyAlignment="1">
      <alignment vertical="center" wrapText="1"/>
    </xf>
    <xf numFmtId="0" fontId="49" fillId="2" borderId="0" xfId="0" applyFont="1" applyFill="1" applyAlignment="1">
      <alignment horizontal="left" vertical="center"/>
    </xf>
    <xf numFmtId="0" fontId="50" fillId="2" borderId="0" xfId="0" applyFont="1" applyFill="1" applyAlignment="1">
      <alignment horizontal="left" vertical="center"/>
    </xf>
    <xf numFmtId="0" fontId="16" fillId="2" borderId="0" xfId="0" applyFont="1" applyFill="1" applyBorder="1" applyAlignment="1">
      <alignment horizontal="right" vertical="center"/>
    </xf>
    <xf numFmtId="0" fontId="23" fillId="2" borderId="1" xfId="0" applyFont="1" applyFill="1" applyBorder="1" applyAlignment="1">
      <alignment horizontal="center" vertical="center"/>
    </xf>
    <xf numFmtId="0" fontId="23" fillId="2" borderId="1" xfId="0" applyFont="1" applyFill="1" applyBorder="1" applyAlignment="1">
      <alignment horizontal="center" vertical="center" wrapText="1"/>
    </xf>
    <xf numFmtId="0" fontId="41" fillId="2" borderId="1" xfId="0" applyFont="1" applyFill="1" applyBorder="1" applyAlignment="1">
      <alignment horizontal="center" vertical="center"/>
    </xf>
    <xf numFmtId="0" fontId="41" fillId="2" borderId="1" xfId="0" applyFont="1" applyFill="1" applyBorder="1" applyAlignment="1">
      <alignment horizontal="left" vertical="center"/>
    </xf>
    <xf numFmtId="0" fontId="22" fillId="2" borderId="1" xfId="0" applyFont="1" applyFill="1" applyBorder="1" applyAlignment="1">
      <alignment horizontal="left" vertical="center"/>
    </xf>
    <xf numFmtId="0" fontId="27" fillId="0" borderId="0" xfId="50" applyFont="1" applyAlignment="1">
      <alignment horizontal="center" vertical="center" wrapText="1"/>
    </xf>
    <xf numFmtId="0" fontId="27" fillId="0" borderId="0" xfId="50" applyFont="1" applyAlignment="1">
      <alignment vertical="center" wrapText="1"/>
    </xf>
    <xf numFmtId="0" fontId="17" fillId="0" borderId="1" xfId="50" applyFont="1" applyBorder="1" applyAlignment="1">
      <alignment vertical="center"/>
    </xf>
    <xf numFmtId="41" fontId="39" fillId="0" borderId="1" xfId="1" applyNumberFormat="1" applyFont="1" applyFill="1" applyBorder="1" applyAlignment="1" applyProtection="1">
      <alignment horizontal="right" vertical="center"/>
      <protection locked="0"/>
    </xf>
    <xf numFmtId="0" fontId="51" fillId="0" borderId="1" xfId="50" applyFont="1" applyBorder="1" applyAlignment="1">
      <alignment vertical="center"/>
    </xf>
    <xf numFmtId="41" fontId="40" fillId="0" borderId="1" xfId="1" applyNumberFormat="1" applyFont="1" applyFill="1" applyBorder="1" applyAlignment="1" applyProtection="1">
      <alignment horizontal="right" vertical="center"/>
      <protection locked="0"/>
    </xf>
    <xf numFmtId="0" fontId="26" fillId="0" borderId="0" xfId="50" applyFont="1" applyAlignment="1">
      <alignment horizontal="left"/>
    </xf>
    <xf numFmtId="0" fontId="52" fillId="0" borderId="0" xfId="50" applyFont="1" applyAlignment="1">
      <alignment horizontal="left"/>
    </xf>
    <xf numFmtId="0" fontId="53" fillId="0" borderId="0" xfId="50" applyFont="1" applyAlignment="1">
      <alignment horizontal="left"/>
    </xf>
    <xf numFmtId="0" fontId="53" fillId="0" borderId="0" xfId="50" applyFont="1"/>
    <xf numFmtId="41" fontId="26" fillId="0" borderId="0" xfId="50" applyNumberFormat="1" applyFont="1" applyAlignment="1">
      <alignment horizontal="right"/>
    </xf>
    <xf numFmtId="0" fontId="54" fillId="0" borderId="0" xfId="50" applyFont="1" applyAlignment="1">
      <alignment horizontal="left" vertical="center"/>
    </xf>
    <xf numFmtId="41" fontId="27" fillId="0" borderId="0" xfId="50" applyNumberFormat="1" applyFont="1" applyAlignment="1">
      <alignment horizontal="center" vertical="center"/>
    </xf>
    <xf numFmtId="0" fontId="55" fillId="0" borderId="0" xfId="50" applyFont="1" applyAlignment="1">
      <alignment vertical="center"/>
    </xf>
    <xf numFmtId="41" fontId="37" fillId="0" borderId="0" xfId="50" applyNumberFormat="1" applyFont="1" applyAlignment="1">
      <alignment horizontal="right" vertical="center"/>
    </xf>
    <xf numFmtId="0" fontId="38" fillId="0" borderId="1" xfId="50" applyFont="1" applyBorder="1" applyAlignment="1">
      <alignment horizontal="center" vertical="center"/>
    </xf>
    <xf numFmtId="41" fontId="56" fillId="0" borderId="1" xfId="50" applyNumberFormat="1" applyFont="1" applyBorder="1" applyAlignment="1" applyProtection="1">
      <alignment horizontal="center" vertical="center"/>
      <protection locked="0"/>
    </xf>
    <xf numFmtId="0" fontId="57" fillId="0" borderId="1" xfId="50" applyFont="1" applyBorder="1" applyAlignment="1">
      <alignment horizontal="left" vertical="center"/>
    </xf>
    <xf numFmtId="0" fontId="17" fillId="0" borderId="1" xfId="50" applyFont="1" applyBorder="1" applyAlignment="1">
      <alignment horizontal="left" vertical="center"/>
    </xf>
    <xf numFmtId="0" fontId="53" fillId="0" borderId="1" xfId="50" applyFont="1" applyBorder="1" applyAlignment="1">
      <alignment horizontal="left" vertical="center"/>
    </xf>
    <xf numFmtId="0" fontId="51" fillId="0" borderId="1" xfId="50" applyFont="1" applyBorder="1" applyAlignment="1">
      <alignment horizontal="left" vertical="center"/>
    </xf>
    <xf numFmtId="1" fontId="51" fillId="0" borderId="1" xfId="50" applyNumberFormat="1" applyFont="1" applyBorder="1" applyAlignment="1" applyProtection="1">
      <alignment horizontal="left" vertical="center"/>
      <protection locked="0"/>
    </xf>
    <xf numFmtId="0" fontId="0" fillId="0" borderId="0" xfId="0" applyFont="1">
      <alignment vertical="center"/>
    </xf>
    <xf numFmtId="0" fontId="23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15" fillId="0" borderId="0" xfId="0" applyFont="1" applyAlignment="1">
      <alignment horizontal="left"/>
    </xf>
    <xf numFmtId="0" fontId="23" fillId="0" borderId="1" xfId="0" applyFont="1" applyBorder="1" applyAlignment="1">
      <alignment horizontal="center" vertical="center"/>
    </xf>
    <xf numFmtId="0" fontId="23" fillId="2" borderId="1" xfId="0" applyFont="1" applyFill="1" applyBorder="1" applyAlignment="1">
      <alignment horizontal="left" vertical="center"/>
    </xf>
    <xf numFmtId="3" fontId="10" fillId="2" borderId="1" xfId="0" applyNumberFormat="1" applyFont="1" applyFill="1" applyBorder="1" applyAlignment="1">
      <alignment horizontal="right" vertical="center"/>
    </xf>
    <xf numFmtId="0" fontId="22" fillId="2" borderId="1" xfId="0" applyFont="1" applyFill="1" applyBorder="1" applyAlignment="1">
      <alignment horizontal="center" vertical="center"/>
    </xf>
    <xf numFmtId="3" fontId="9" fillId="2" borderId="1" xfId="0" applyNumberFormat="1" applyFont="1" applyFill="1" applyBorder="1" applyAlignment="1">
      <alignment horizontal="right" vertical="center"/>
    </xf>
    <xf numFmtId="3" fontId="0" fillId="0" borderId="0" xfId="0" applyNumberFormat="1">
      <alignment vertical="center"/>
    </xf>
    <xf numFmtId="0" fontId="13" fillId="0" borderId="0" xfId="0" applyFont="1" applyFill="1" applyAlignment="1">
      <alignment horizontal="center" vertical="center"/>
    </xf>
    <xf numFmtId="0" fontId="0" fillId="0" borderId="7" xfId="0" applyFill="1" applyBorder="1">
      <alignment vertical="center"/>
    </xf>
    <xf numFmtId="0" fontId="16" fillId="0" borderId="0" xfId="0" applyFont="1" applyFill="1" applyAlignment="1">
      <alignment horizontal="right" vertical="center" wrapText="1"/>
    </xf>
    <xf numFmtId="41" fontId="17" fillId="3" borderId="1" xfId="0" applyNumberFormat="1" applyFont="1" applyFill="1" applyBorder="1" applyAlignment="1" applyProtection="1">
      <alignment horizontal="center" vertical="center"/>
    </xf>
    <xf numFmtId="177" fontId="51" fillId="0" borderId="1" xfId="0" applyNumberFormat="1" applyFont="1" applyFill="1" applyBorder="1" applyAlignment="1" applyProtection="1">
      <alignment horizontal="left" vertical="center"/>
    </xf>
    <xf numFmtId="0" fontId="51" fillId="0" borderId="1" xfId="0" applyNumberFormat="1" applyFont="1" applyFill="1" applyBorder="1" applyAlignment="1" applyProtection="1">
      <alignment vertical="center"/>
    </xf>
    <xf numFmtId="41" fontId="58" fillId="0" borderId="1" xfId="1" applyNumberFormat="1" applyFont="1" applyFill="1" applyBorder="1" applyAlignment="1" applyProtection="1">
      <alignment vertical="center"/>
    </xf>
    <xf numFmtId="177" fontId="51" fillId="0" borderId="1" xfId="0" applyNumberFormat="1" applyFont="1" applyFill="1" applyBorder="1" applyAlignment="1" applyProtection="1">
      <alignment horizontal="left" vertical="center"/>
      <protection locked="0"/>
    </xf>
    <xf numFmtId="41" fontId="58" fillId="0" borderId="1" xfId="1" applyNumberFormat="1" applyFont="1" applyFill="1" applyBorder="1" applyAlignment="1" applyProtection="1">
      <alignment horizontal="center" vertical="center"/>
    </xf>
    <xf numFmtId="179" fontId="51" fillId="0" borderId="1" xfId="0" applyNumberFormat="1" applyFont="1" applyFill="1" applyBorder="1" applyAlignment="1" applyProtection="1">
      <alignment horizontal="left" vertical="center"/>
      <protection locked="0"/>
    </xf>
    <xf numFmtId="41" fontId="58" fillId="0" borderId="1" xfId="1" applyNumberFormat="1" applyFont="1" applyFill="1" applyBorder="1" applyAlignment="1" applyProtection="1">
      <alignment horizontal="center" vertical="center"/>
      <protection locked="0"/>
    </xf>
    <xf numFmtId="176" fontId="0" fillId="0" borderId="0" xfId="0" applyNumberFormat="1" applyFill="1">
      <alignment vertical="center"/>
    </xf>
    <xf numFmtId="0" fontId="51" fillId="0" borderId="1" xfId="0" applyNumberFormat="1" applyFont="1" applyFill="1" applyBorder="1" applyAlignment="1" applyProtection="1">
      <alignment horizontal="left" vertical="center"/>
    </xf>
    <xf numFmtId="41" fontId="0" fillId="0" borderId="0" xfId="0" applyNumberFormat="1">
      <alignment vertical="center"/>
    </xf>
    <xf numFmtId="0" fontId="13" fillId="0" borderId="0" xfId="0" applyFont="1" applyBorder="1" applyAlignment="1">
      <alignment horizontal="center" vertical="center"/>
    </xf>
    <xf numFmtId="41" fontId="13" fillId="0" borderId="0" xfId="0" applyNumberFormat="1" applyFont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41" fontId="16" fillId="2" borderId="0" xfId="0" applyNumberFormat="1" applyFont="1" applyFill="1" applyAlignment="1">
      <alignment horizontal="right" vertical="center" wrapText="1"/>
    </xf>
    <xf numFmtId="0" fontId="16" fillId="2" borderId="0" xfId="0" applyFont="1" applyFill="1" applyAlignment="1">
      <alignment horizontal="right" vertical="center" wrapText="1"/>
    </xf>
    <xf numFmtId="0" fontId="18" fillId="0" borderId="5" xfId="0" applyFont="1" applyBorder="1" applyAlignment="1">
      <alignment horizontal="center" vertical="center" wrapText="1"/>
    </xf>
    <xf numFmtId="0" fontId="59" fillId="0" borderId="8" xfId="0" applyFont="1" applyBorder="1" applyAlignment="1">
      <alignment horizontal="center" vertical="center" wrapText="1"/>
    </xf>
    <xf numFmtId="0" fontId="59" fillId="2" borderId="6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23" fillId="0" borderId="3" xfId="0" applyFont="1" applyBorder="1" applyAlignment="1">
      <alignment horizontal="left" vertical="center" wrapText="1"/>
    </xf>
    <xf numFmtId="176" fontId="10" fillId="2" borderId="4" xfId="1" applyNumberFormat="1" applyFont="1" applyFill="1" applyBorder="1" applyAlignment="1">
      <alignment horizontal="right" vertical="center" wrapText="1"/>
    </xf>
    <xf numFmtId="0" fontId="41" fillId="0" borderId="3" xfId="0" applyFont="1" applyBorder="1" applyAlignment="1">
      <alignment horizontal="left" vertical="center"/>
    </xf>
    <xf numFmtId="176" fontId="9" fillId="2" borderId="4" xfId="1" applyNumberFormat="1" applyFont="1" applyFill="1" applyBorder="1" applyAlignment="1">
      <alignment horizontal="right" vertical="center"/>
    </xf>
    <xf numFmtId="176" fontId="9" fillId="0" borderId="4" xfId="1" applyNumberFormat="1" applyFont="1" applyFill="1" applyBorder="1" applyAlignment="1">
      <alignment horizontal="right" vertical="center"/>
    </xf>
    <xf numFmtId="0" fontId="23" fillId="0" borderId="3" xfId="0" applyFont="1" applyBorder="1" applyAlignment="1">
      <alignment horizontal="left" vertical="center"/>
    </xf>
    <xf numFmtId="176" fontId="10" fillId="2" borderId="4" xfId="1" applyNumberFormat="1" applyFont="1" applyFill="1" applyBorder="1" applyAlignment="1">
      <alignment horizontal="right" vertical="center"/>
    </xf>
    <xf numFmtId="0" fontId="41" fillId="2" borderId="3" xfId="0" applyFont="1" applyFill="1" applyBorder="1" applyAlignment="1">
      <alignment horizontal="left" vertical="center" wrapText="1"/>
    </xf>
    <xf numFmtId="176" fontId="9" fillId="2" borderId="4" xfId="1" applyNumberFormat="1" applyFont="1" applyFill="1" applyBorder="1" applyAlignment="1">
      <alignment horizontal="right" vertical="center" wrapText="1"/>
    </xf>
    <xf numFmtId="176" fontId="9" fillId="0" borderId="4" xfId="1" applyNumberFormat="1" applyFont="1" applyBorder="1" applyAlignment="1">
      <alignment horizontal="right" vertical="center"/>
    </xf>
    <xf numFmtId="0" fontId="23" fillId="0" borderId="3" xfId="0" applyFont="1" applyBorder="1" applyAlignment="1">
      <alignment horizontal="center" vertical="center"/>
    </xf>
    <xf numFmtId="176" fontId="10" fillId="0" borderId="4" xfId="1" applyNumberFormat="1" applyFont="1" applyBorder="1" applyAlignment="1">
      <alignment horizontal="right" vertical="center"/>
    </xf>
    <xf numFmtId="0" fontId="16" fillId="0" borderId="0" xfId="0" applyFont="1" applyBorder="1" applyAlignment="1">
      <alignment horizontal="right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23" fillId="6" borderId="3" xfId="0" applyFont="1" applyFill="1" applyBorder="1" applyAlignment="1">
      <alignment horizontal="left" vertical="center" wrapText="1"/>
    </xf>
    <xf numFmtId="176" fontId="10" fillId="6" borderId="4" xfId="1" applyNumberFormat="1" applyFont="1" applyFill="1" applyBorder="1" applyAlignment="1">
      <alignment horizontal="right" vertical="center" wrapText="1"/>
    </xf>
    <xf numFmtId="0" fontId="41" fillId="0" borderId="3" xfId="0" applyFont="1" applyBorder="1" applyAlignment="1">
      <alignment horizontal="left" vertical="center" wrapText="1"/>
    </xf>
    <xf numFmtId="176" fontId="9" fillId="0" borderId="4" xfId="1" applyNumberFormat="1" applyFont="1" applyBorder="1" applyAlignment="1">
      <alignment horizontal="right" vertical="center" wrapText="1"/>
    </xf>
    <xf numFmtId="176" fontId="29" fillId="0" borderId="4" xfId="1" applyNumberFormat="1" applyFont="1" applyBorder="1" applyAlignment="1">
      <alignment horizontal="right" vertical="center" wrapText="1"/>
    </xf>
    <xf numFmtId="176" fontId="23" fillId="6" borderId="4" xfId="1" applyNumberFormat="1" applyFont="1" applyFill="1" applyBorder="1" applyAlignment="1">
      <alignment horizontal="right" vertical="center" wrapText="1"/>
    </xf>
    <xf numFmtId="0" fontId="23" fillId="6" borderId="3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right" vertical="center" wrapText="1"/>
    </xf>
    <xf numFmtId="176" fontId="10" fillId="0" borderId="1" xfId="1" applyNumberFormat="1" applyFont="1" applyBorder="1" applyAlignment="1">
      <alignment horizontal="right" vertical="center" wrapText="1"/>
    </xf>
    <xf numFmtId="0" fontId="41" fillId="0" borderId="1" xfId="0" applyFont="1" applyBorder="1" applyAlignment="1">
      <alignment horizontal="left" vertical="center"/>
    </xf>
    <xf numFmtId="176" fontId="60" fillId="0" borderId="1" xfId="1" applyNumberFormat="1" applyFont="1" applyBorder="1" applyAlignment="1">
      <alignment vertical="center" wrapText="1"/>
    </xf>
    <xf numFmtId="0" fontId="22" fillId="0" borderId="0" xfId="0" applyFont="1" applyAlignment="1">
      <alignment horizontal="left" vertical="center"/>
    </xf>
    <xf numFmtId="0" fontId="61" fillId="0" borderId="0" xfId="0" applyFont="1">
      <alignment vertical="center"/>
    </xf>
    <xf numFmtId="0" fontId="62" fillId="0" borderId="0" xfId="0" applyFont="1" applyAlignment="1">
      <alignment horizontal="left" vertical="center"/>
    </xf>
    <xf numFmtId="0" fontId="63" fillId="2" borderId="0" xfId="0" applyFont="1" applyFill="1" applyAlignment="1">
      <alignment horizontal="center" vertical="center"/>
    </xf>
    <xf numFmtId="0" fontId="64" fillId="2" borderId="0" xfId="0" applyFont="1" applyFill="1" applyAlignment="1">
      <alignment horizontal="center" vertical="center"/>
    </xf>
    <xf numFmtId="0" fontId="64" fillId="2" borderId="0" xfId="0" applyFont="1" applyFill="1" applyBorder="1" applyAlignment="1">
      <alignment horizontal="right" vertical="center"/>
    </xf>
    <xf numFmtId="0" fontId="65" fillId="2" borderId="1" xfId="0" applyFont="1" applyFill="1" applyBorder="1" applyAlignment="1">
      <alignment horizontal="center" vertical="center"/>
    </xf>
    <xf numFmtId="0" fontId="65" fillId="2" borderId="1" xfId="0" applyFont="1" applyFill="1" applyBorder="1" applyAlignment="1">
      <alignment horizontal="center" vertical="center" wrapText="1"/>
    </xf>
    <xf numFmtId="0" fontId="66" fillId="2" borderId="1" xfId="0" applyFont="1" applyFill="1" applyBorder="1" applyAlignment="1">
      <alignment horizontal="left" vertical="center"/>
    </xf>
    <xf numFmtId="176" fontId="66" fillId="0" borderId="1" xfId="1" applyNumberFormat="1" applyFont="1" applyBorder="1" applyAlignment="1">
      <alignment horizontal="right" vertical="center"/>
    </xf>
    <xf numFmtId="176" fontId="65" fillId="0" borderId="1" xfId="1" applyNumberFormat="1" applyFont="1" applyBorder="1" applyAlignment="1">
      <alignment horizontal="right" vertical="center"/>
    </xf>
    <xf numFmtId="0" fontId="65" fillId="2" borderId="1" xfId="0" applyFont="1" applyFill="1" applyBorder="1" applyAlignment="1">
      <alignment horizontal="left" vertical="center"/>
    </xf>
    <xf numFmtId="176" fontId="65" fillId="0" borderId="1" xfId="1" applyNumberFormat="1" applyFont="1" applyBorder="1">
      <alignment vertical="center"/>
    </xf>
    <xf numFmtId="176" fontId="66" fillId="0" borderId="1" xfId="1" applyNumberFormat="1" applyFont="1" applyBorder="1">
      <alignment vertical="center"/>
    </xf>
    <xf numFmtId="176" fontId="61" fillId="0" borderId="0" xfId="0" applyNumberFormat="1" applyFont="1">
      <alignment vertical="center"/>
    </xf>
    <xf numFmtId="0" fontId="66" fillId="2" borderId="1" xfId="0" applyFont="1" applyFill="1" applyBorder="1" applyAlignment="1">
      <alignment horizontal="center" vertical="center" wrapText="1"/>
    </xf>
    <xf numFmtId="176" fontId="62" fillId="0" borderId="1" xfId="1" applyNumberFormat="1" applyFont="1" applyBorder="1" applyAlignment="1">
      <alignment horizontal="right" vertical="center"/>
    </xf>
    <xf numFmtId="0" fontId="23" fillId="0" borderId="4" xfId="0" applyFont="1" applyBorder="1" applyAlignment="1">
      <alignment horizontal="center" vertical="center"/>
    </xf>
    <xf numFmtId="0" fontId="22" fillId="0" borderId="3" xfId="0" applyFont="1" applyBorder="1" applyAlignment="1">
      <alignment horizontal="left" vertical="center"/>
    </xf>
    <xf numFmtId="176" fontId="9" fillId="0" borderId="4" xfId="1" applyNumberFormat="1" applyFont="1" applyBorder="1" applyAlignment="1">
      <alignment horizontal="left" vertical="center"/>
    </xf>
    <xf numFmtId="0" fontId="22" fillId="0" borderId="3" xfId="0" applyFont="1" applyBorder="1" applyAlignment="1">
      <alignment horizontal="left" vertical="center" wrapText="1"/>
    </xf>
    <xf numFmtId="0" fontId="23" fillId="6" borderId="3" xfId="0" applyFont="1" applyFill="1" applyBorder="1" applyAlignment="1">
      <alignment horizontal="center" vertical="center"/>
    </xf>
    <xf numFmtId="176" fontId="10" fillId="6" borderId="4" xfId="1" applyNumberFormat="1" applyFont="1" applyFill="1" applyBorder="1" applyAlignment="1">
      <alignment horizontal="right" vertical="center"/>
    </xf>
    <xf numFmtId="0" fontId="67" fillId="0" borderId="0" xfId="0" applyFont="1" applyAlignment="1">
      <alignment horizontal="left" vertical="center"/>
    </xf>
    <xf numFmtId="176" fontId="22" fillId="0" borderId="4" xfId="1" applyNumberFormat="1" applyFont="1" applyBorder="1" applyAlignment="1">
      <alignment horizontal="left" vertical="center"/>
    </xf>
    <xf numFmtId="0" fontId="22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left" vertical="center" wrapText="1"/>
    </xf>
    <xf numFmtId="0" fontId="68" fillId="0" borderId="0" xfId="0" applyFont="1" applyBorder="1" applyAlignment="1">
      <alignment horizontal="right" vertical="center"/>
    </xf>
    <xf numFmtId="0" fontId="23" fillId="2" borderId="3" xfId="0" applyFont="1" applyFill="1" applyBorder="1" applyAlignment="1">
      <alignment horizontal="center" vertical="center"/>
    </xf>
    <xf numFmtId="0" fontId="23" fillId="2" borderId="4" xfId="0" applyFont="1" applyFill="1" applyBorder="1" applyAlignment="1">
      <alignment horizontal="center" vertical="center"/>
    </xf>
    <xf numFmtId="0" fontId="22" fillId="6" borderId="3" xfId="0" applyFont="1" applyFill="1" applyBorder="1" applyAlignment="1">
      <alignment horizontal="left" vertical="center"/>
    </xf>
    <xf numFmtId="176" fontId="9" fillId="6" borderId="4" xfId="1" applyNumberFormat="1" applyFont="1" applyFill="1" applyBorder="1" applyAlignment="1">
      <alignment horizontal="right" vertical="center"/>
    </xf>
    <xf numFmtId="0" fontId="42" fillId="7" borderId="3" xfId="0" applyFont="1" applyFill="1" applyBorder="1" applyAlignment="1">
      <alignment horizontal="left" vertical="center"/>
    </xf>
    <xf numFmtId="176" fontId="69" fillId="7" borderId="4" xfId="1" applyNumberFormat="1" applyFont="1" applyFill="1" applyBorder="1" applyAlignment="1">
      <alignment horizontal="right" vertical="center"/>
    </xf>
    <xf numFmtId="0" fontId="42" fillId="8" borderId="3" xfId="0" applyFont="1" applyFill="1" applyBorder="1" applyAlignment="1">
      <alignment horizontal="left" vertical="center"/>
    </xf>
    <xf numFmtId="176" fontId="70" fillId="8" borderId="4" xfId="1" applyNumberFormat="1" applyFont="1" applyFill="1" applyBorder="1">
      <alignment vertical="center"/>
    </xf>
    <xf numFmtId="0" fontId="42" fillId="2" borderId="3" xfId="0" applyFont="1" applyFill="1" applyBorder="1" applyAlignment="1">
      <alignment horizontal="left" vertical="center"/>
    </xf>
    <xf numFmtId="0" fontId="69" fillId="2" borderId="4" xfId="1" applyNumberFormat="1" applyFont="1" applyFill="1" applyBorder="1" applyAlignment="1">
      <alignment horizontal="right" vertical="center"/>
    </xf>
    <xf numFmtId="176" fontId="69" fillId="8" borderId="4" xfId="1" applyNumberFormat="1" applyFont="1" applyFill="1" applyBorder="1" applyAlignment="1">
      <alignment horizontal="right" vertical="center"/>
    </xf>
    <xf numFmtId="0" fontId="70" fillId="2" borderId="4" xfId="1" applyNumberFormat="1" applyFont="1" applyFill="1" applyBorder="1">
      <alignment vertical="center"/>
    </xf>
    <xf numFmtId="0" fontId="71" fillId="0" borderId="0" xfId="0" applyFont="1">
      <alignment vertical="center"/>
    </xf>
    <xf numFmtId="0" fontId="0" fillId="0" borderId="2" xfId="0" applyBorder="1">
      <alignment vertical="center"/>
    </xf>
    <xf numFmtId="0" fontId="69" fillId="2" borderId="2" xfId="1" applyNumberFormat="1" applyFont="1" applyFill="1" applyBorder="1" applyAlignment="1">
      <alignment horizontal="right" vertical="center"/>
    </xf>
    <xf numFmtId="176" fontId="69" fillId="0" borderId="2" xfId="1" applyNumberFormat="1" applyFont="1" applyFill="1" applyBorder="1" applyAlignment="1">
      <alignment horizontal="right" vertical="center"/>
    </xf>
    <xf numFmtId="0" fontId="42" fillId="6" borderId="3" xfId="0" applyFont="1" applyFill="1" applyBorder="1" applyAlignment="1">
      <alignment horizontal="left" vertical="center"/>
    </xf>
    <xf numFmtId="176" fontId="69" fillId="6" borderId="4" xfId="1" applyNumberFormat="1" applyFont="1" applyFill="1" applyBorder="1" applyAlignment="1">
      <alignment horizontal="right" vertical="center"/>
    </xf>
    <xf numFmtId="0" fontId="25" fillId="0" borderId="0" xfId="0" applyFont="1" applyFill="1">
      <alignment vertical="center"/>
    </xf>
    <xf numFmtId="0" fontId="1" fillId="0" borderId="0" xfId="0" applyFont="1" applyFill="1" applyAlignment="1">
      <alignment horizontal="left" vertical="center"/>
    </xf>
    <xf numFmtId="0" fontId="27" fillId="0" borderId="0" xfId="0" applyFont="1" applyFill="1" applyAlignment="1">
      <alignment horizontal="center" vertical="center"/>
    </xf>
    <xf numFmtId="0" fontId="44" fillId="0" borderId="0" xfId="0" applyFont="1" applyFill="1" applyBorder="1" applyAlignment="1">
      <alignment horizontal="right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51" fillId="0" borderId="3" xfId="0" applyFont="1" applyFill="1" applyBorder="1" applyAlignment="1">
      <alignment horizontal="left" vertical="center"/>
    </xf>
    <xf numFmtId="176" fontId="58" fillId="0" borderId="4" xfId="1" applyNumberFormat="1" applyFont="1" applyFill="1" applyBorder="1" applyAlignment="1">
      <alignment horizontal="right" vertical="center"/>
    </xf>
    <xf numFmtId="0" fontId="25" fillId="0" borderId="3" xfId="0" applyFont="1" applyFill="1" applyBorder="1">
      <alignment vertical="center"/>
    </xf>
    <xf numFmtId="0" fontId="51" fillId="9" borderId="3" xfId="0" applyFont="1" applyFill="1" applyBorder="1" applyAlignment="1">
      <alignment horizontal="left" vertical="center"/>
    </xf>
    <xf numFmtId="176" fontId="58" fillId="9" borderId="4" xfId="1" applyNumberFormat="1" applyFont="1" applyFill="1" applyBorder="1" applyAlignment="1">
      <alignment horizontal="right" vertical="center"/>
    </xf>
    <xf numFmtId="176" fontId="31" fillId="0" borderId="4" xfId="1" applyNumberFormat="1" applyFont="1" applyFill="1" applyBorder="1" applyAlignment="1">
      <alignment horizontal="right" vertical="center"/>
    </xf>
    <xf numFmtId="0" fontId="26" fillId="0" borderId="0" xfId="50" applyFont="1" applyAlignment="1">
      <alignment horizontal="left" vertical="center"/>
    </xf>
    <xf numFmtId="0" fontId="34" fillId="0" borderId="0" xfId="50" applyFont="1" applyAlignment="1">
      <alignment horizontal="left" vertical="center"/>
    </xf>
    <xf numFmtId="0" fontId="34" fillId="0" borderId="0" xfId="50" applyFont="1" applyAlignment="1">
      <alignment vertical="center"/>
    </xf>
    <xf numFmtId="41" fontId="39" fillId="0" borderId="0" xfId="50" applyNumberFormat="1" applyFont="1" applyAlignment="1">
      <alignment horizontal="right" vertical="center"/>
    </xf>
    <xf numFmtId="41" fontId="72" fillId="0" borderId="0" xfId="50" applyNumberFormat="1" applyFont="1" applyAlignment="1">
      <alignment horizontal="center" vertical="center"/>
    </xf>
    <xf numFmtId="41" fontId="40" fillId="0" borderId="0" xfId="50" applyNumberFormat="1" applyFont="1" applyAlignment="1">
      <alignment horizontal="right" vertical="center"/>
    </xf>
    <xf numFmtId="0" fontId="1" fillId="0" borderId="2" xfId="50" applyFont="1" applyBorder="1" applyAlignment="1">
      <alignment horizontal="center" vertical="center"/>
    </xf>
    <xf numFmtId="41" fontId="31" fillId="0" borderId="2" xfId="50" applyNumberFormat="1" applyFont="1" applyBorder="1" applyAlignment="1" applyProtection="1">
      <alignment horizontal="center" vertical="center"/>
      <protection locked="0"/>
    </xf>
    <xf numFmtId="0" fontId="1" fillId="0" borderId="2" xfId="50" applyFont="1" applyBorder="1" applyAlignment="1">
      <alignment horizontal="left" vertical="center"/>
    </xf>
    <xf numFmtId="41" fontId="31" fillId="0" borderId="2" xfId="1" applyNumberFormat="1" applyFont="1" applyFill="1" applyBorder="1" applyAlignment="1" applyProtection="1">
      <alignment horizontal="right" vertical="center"/>
      <protection locked="0"/>
    </xf>
    <xf numFmtId="0" fontId="30" fillId="0" borderId="2" xfId="50" applyFont="1" applyBorder="1" applyAlignment="1">
      <alignment horizontal="left" vertical="center"/>
    </xf>
    <xf numFmtId="41" fontId="29" fillId="0" borderId="2" xfId="1" applyNumberFormat="1" applyFont="1" applyFill="1" applyBorder="1" applyAlignment="1" applyProtection="1">
      <alignment horizontal="right" vertical="center"/>
      <protection locked="0"/>
    </xf>
    <xf numFmtId="41" fontId="0" fillId="0" borderId="0" xfId="0" applyNumberFormat="1" applyFill="1">
      <alignment vertical="center"/>
    </xf>
    <xf numFmtId="41" fontId="1" fillId="0" borderId="0" xfId="0" applyNumberFormat="1" applyFont="1" applyFill="1" applyAlignment="1">
      <alignment horizontal="left" vertical="center"/>
    </xf>
    <xf numFmtId="41" fontId="13" fillId="0" borderId="0" xfId="0" applyNumberFormat="1" applyFont="1" applyFill="1" applyAlignment="1">
      <alignment horizontal="center" vertical="center"/>
    </xf>
    <xf numFmtId="0" fontId="16" fillId="0" borderId="0" xfId="0" applyFont="1" applyFill="1" applyBorder="1" applyAlignment="1">
      <alignment horizontal="right" vertical="center"/>
    </xf>
    <xf numFmtId="41" fontId="16" fillId="0" borderId="0" xfId="0" applyNumberFormat="1" applyFont="1" applyFill="1" applyBorder="1" applyAlignment="1">
      <alignment horizontal="right" vertical="center"/>
    </xf>
    <xf numFmtId="0" fontId="23" fillId="0" borderId="2" xfId="0" applyFont="1" applyFill="1" applyBorder="1" applyAlignment="1">
      <alignment horizontal="center" vertical="center"/>
    </xf>
    <xf numFmtId="41" fontId="23" fillId="0" borderId="2" xfId="0" applyNumberFormat="1" applyFont="1" applyFill="1" applyBorder="1" applyAlignment="1">
      <alignment horizontal="center" vertical="center"/>
    </xf>
    <xf numFmtId="0" fontId="29" fillId="0" borderId="2" xfId="0" applyNumberFormat="1" applyFont="1" applyFill="1" applyBorder="1" applyAlignment="1" applyProtection="1">
      <alignment horizontal="left" vertical="center"/>
    </xf>
    <xf numFmtId="41" fontId="29" fillId="0" borderId="2" xfId="0" applyNumberFormat="1" applyFont="1" applyFill="1" applyBorder="1" applyAlignment="1" applyProtection="1">
      <alignment horizontal="right" vertical="center"/>
    </xf>
    <xf numFmtId="0" fontId="31" fillId="0" borderId="2" xfId="0" applyNumberFormat="1" applyFont="1" applyFill="1" applyBorder="1" applyAlignment="1" applyProtection="1">
      <alignment horizontal="left" vertical="center"/>
    </xf>
    <xf numFmtId="0" fontId="9" fillId="0" borderId="0" xfId="0" applyFont="1" applyFill="1">
      <alignment vertical="center"/>
    </xf>
    <xf numFmtId="176" fontId="9" fillId="0" borderId="0" xfId="1" applyNumberFormat="1" applyFont="1" applyFill="1">
      <alignment vertical="center"/>
    </xf>
    <xf numFmtId="176" fontId="69" fillId="0" borderId="0" xfId="1" applyNumberFormat="1" applyFont="1">
      <alignment vertical="center"/>
    </xf>
    <xf numFmtId="0" fontId="73" fillId="0" borderId="0" xfId="0" applyFont="1" applyFill="1" applyAlignment="1">
      <alignment horizontal="left" vertical="center"/>
    </xf>
    <xf numFmtId="0" fontId="10" fillId="0" borderId="0" xfId="0" applyFont="1" applyFill="1" applyAlignment="1">
      <alignment horizontal="center" vertical="center"/>
    </xf>
    <xf numFmtId="0" fontId="44" fillId="0" borderId="7" xfId="0" applyFont="1" applyBorder="1" applyAlignment="1">
      <alignment horizontal="right" vertical="center"/>
    </xf>
    <xf numFmtId="0" fontId="9" fillId="0" borderId="7" xfId="0" applyFont="1" applyFill="1" applyBorder="1" applyAlignment="1">
      <alignment horizontal="right" vertical="center"/>
    </xf>
    <xf numFmtId="0" fontId="16" fillId="0" borderId="7" xfId="0" applyFont="1" applyBorder="1" applyAlignment="1">
      <alignment horizontal="right" vertical="center"/>
    </xf>
    <xf numFmtId="0" fontId="45" fillId="2" borderId="3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176" fontId="10" fillId="0" borderId="1" xfId="1" applyNumberFormat="1" applyFont="1" applyFill="1" applyBorder="1" applyAlignment="1">
      <alignment horizontal="center" vertical="center"/>
    </xf>
    <xf numFmtId="176" fontId="21" fillId="2" borderId="1" xfId="1" applyNumberFormat="1" applyFont="1" applyFill="1" applyBorder="1" applyAlignment="1">
      <alignment horizontal="center" vertical="center" wrapText="1"/>
    </xf>
    <xf numFmtId="0" fontId="17" fillId="0" borderId="2" xfId="0" applyNumberFormat="1" applyFont="1" applyFill="1" applyBorder="1" applyAlignment="1" applyProtection="1">
      <alignment horizontal="center" vertical="center"/>
    </xf>
    <xf numFmtId="3" fontId="29" fillId="0" borderId="4" xfId="0" applyNumberFormat="1" applyFont="1" applyFill="1" applyBorder="1" applyAlignment="1" applyProtection="1">
      <alignment horizontal="right" vertical="center"/>
    </xf>
    <xf numFmtId="3" fontId="29" fillId="0" borderId="1" xfId="0" applyNumberFormat="1" applyFont="1" applyFill="1" applyBorder="1" applyAlignment="1" applyProtection="1">
      <alignment horizontal="right" vertical="center"/>
    </xf>
    <xf numFmtId="9" fontId="69" fillId="0" borderId="1" xfId="3" applyFont="1" applyBorder="1">
      <alignment vertical="center"/>
    </xf>
    <xf numFmtId="0" fontId="17" fillId="0" borderId="2" xfId="0" applyNumberFormat="1" applyFont="1" applyFill="1" applyBorder="1" applyAlignment="1" applyProtection="1">
      <alignment horizontal="left" vertical="center"/>
    </xf>
    <xf numFmtId="0" fontId="51" fillId="0" borderId="2" xfId="0" applyNumberFormat="1" applyFont="1" applyFill="1" applyBorder="1" applyAlignment="1" applyProtection="1">
      <alignment horizontal="left" vertical="center"/>
    </xf>
    <xf numFmtId="0" fontId="17" fillId="0" borderId="2" xfId="0" applyNumberFormat="1" applyFont="1" applyFill="1" applyBorder="1" applyAlignment="1" applyProtection="1">
      <alignment vertical="center"/>
    </xf>
    <xf numFmtId="0" fontId="51" fillId="0" borderId="2" xfId="0" applyNumberFormat="1" applyFont="1" applyFill="1" applyBorder="1" applyAlignment="1" applyProtection="1">
      <alignment vertical="center"/>
    </xf>
    <xf numFmtId="0" fontId="51" fillId="0" borderId="4" xfId="0" applyNumberFormat="1" applyFont="1" applyFill="1" applyBorder="1" applyAlignment="1" applyProtection="1">
      <alignment horizontal="left" vertical="center"/>
    </xf>
    <xf numFmtId="0" fontId="21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16" fillId="0" borderId="0" xfId="0" applyFont="1" applyBorder="1" applyAlignment="1">
      <alignment horizontal="right" vertical="center"/>
    </xf>
    <xf numFmtId="176" fontId="9" fillId="0" borderId="1" xfId="1" applyNumberFormat="1" applyFont="1" applyBorder="1" applyAlignment="1">
      <alignment horizontal="center" vertical="center"/>
    </xf>
    <xf numFmtId="176" fontId="9" fillId="0" borderId="1" xfId="1" applyNumberFormat="1" applyFont="1" applyFill="1" applyBorder="1" applyAlignment="1">
      <alignment horizontal="center" vertical="center"/>
    </xf>
    <xf numFmtId="176" fontId="9" fillId="2" borderId="1" xfId="1" applyNumberFormat="1" applyFont="1" applyFill="1" applyBorder="1" applyAlignment="1">
      <alignment horizontal="center" vertical="center"/>
    </xf>
    <xf numFmtId="176" fontId="22" fillId="0" borderId="1" xfId="1" applyNumberFormat="1" applyFont="1" applyBorder="1" applyAlignment="1">
      <alignment horizontal="center" vertical="center"/>
    </xf>
    <xf numFmtId="176" fontId="10" fillId="0" borderId="1" xfId="1" applyNumberFormat="1" applyFont="1" applyBorder="1" applyAlignment="1">
      <alignment horizontal="center" vertical="center"/>
    </xf>
    <xf numFmtId="0" fontId="74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15" fillId="0" borderId="0" xfId="0" applyFont="1" applyAlignment="1">
      <alignment horizontal="center" vertical="center"/>
    </xf>
    <xf numFmtId="0" fontId="50" fillId="0" borderId="0" xfId="0" applyFont="1" applyBorder="1" applyAlignment="1">
      <alignment vertical="center"/>
    </xf>
    <xf numFmtId="0" fontId="75" fillId="0" borderId="0" xfId="0" applyFont="1" applyBorder="1" applyAlignment="1">
      <alignment horizontal="right" vertical="center"/>
    </xf>
    <xf numFmtId="0" fontId="23" fillId="2" borderId="3" xfId="0" applyFont="1" applyFill="1" applyBorder="1" applyAlignment="1">
      <alignment horizontal="center" vertical="center" wrapText="1"/>
    </xf>
    <xf numFmtId="0" fontId="23" fillId="2" borderId="2" xfId="0" applyFont="1" applyFill="1" applyBorder="1" applyAlignment="1">
      <alignment horizontal="center" vertical="center" wrapText="1"/>
    </xf>
    <xf numFmtId="0" fontId="23" fillId="2" borderId="4" xfId="0" applyFont="1" applyFill="1" applyBorder="1" applyAlignment="1">
      <alignment horizontal="center" vertical="center" wrapText="1"/>
    </xf>
    <xf numFmtId="0" fontId="23" fillId="2" borderId="5" xfId="0" applyFont="1" applyFill="1" applyBorder="1" applyAlignment="1">
      <alignment horizontal="left" vertical="center"/>
    </xf>
    <xf numFmtId="0" fontId="23" fillId="2" borderId="8" xfId="0" applyFont="1" applyFill="1" applyBorder="1" applyAlignment="1">
      <alignment horizontal="left" vertical="center"/>
    </xf>
    <xf numFmtId="176" fontId="9" fillId="2" borderId="9" xfId="1" applyNumberFormat="1" applyFont="1" applyFill="1" applyBorder="1" applyAlignment="1">
      <alignment horizontal="right" vertical="center"/>
    </xf>
    <xf numFmtId="0" fontId="10" fillId="0" borderId="6" xfId="0" applyNumberFormat="1" applyFont="1" applyBorder="1" applyAlignment="1">
      <alignment horizontal="center" vertical="center"/>
    </xf>
    <xf numFmtId="0" fontId="22" fillId="2" borderId="10" xfId="0" applyFont="1" applyFill="1" applyBorder="1" applyAlignment="1">
      <alignment horizontal="left" vertical="center"/>
    </xf>
    <xf numFmtId="0" fontId="22" fillId="2" borderId="9" xfId="0" applyFont="1" applyFill="1" applyBorder="1" applyAlignment="1">
      <alignment horizontal="left" vertical="center"/>
    </xf>
    <xf numFmtId="0" fontId="9" fillId="0" borderId="11" xfId="0" applyNumberFormat="1" applyFont="1" applyBorder="1" applyAlignment="1">
      <alignment horizontal="center" vertical="center"/>
    </xf>
    <xf numFmtId="0" fontId="23" fillId="2" borderId="10" xfId="0" applyFont="1" applyFill="1" applyBorder="1" applyAlignment="1">
      <alignment horizontal="left" vertical="center"/>
    </xf>
    <xf numFmtId="0" fontId="23" fillId="2" borderId="9" xfId="0" applyFont="1" applyFill="1" applyBorder="1" applyAlignment="1">
      <alignment horizontal="left" vertical="center"/>
    </xf>
    <xf numFmtId="176" fontId="10" fillId="2" borderId="9" xfId="1" applyNumberFormat="1" applyFont="1" applyFill="1" applyBorder="1" applyAlignment="1">
      <alignment horizontal="right" vertical="center"/>
    </xf>
    <xf numFmtId="0" fontId="10" fillId="0" borderId="11" xfId="0" applyNumberFormat="1" applyFont="1" applyBorder="1" applyAlignment="1">
      <alignment horizontal="center" vertical="center"/>
    </xf>
    <xf numFmtId="0" fontId="22" fillId="2" borderId="12" xfId="0" applyFont="1" applyFill="1" applyBorder="1" applyAlignment="1">
      <alignment horizontal="left" vertical="center"/>
    </xf>
    <xf numFmtId="0" fontId="22" fillId="2" borderId="13" xfId="0" applyFont="1" applyFill="1" applyBorder="1" applyAlignment="1">
      <alignment horizontal="left" vertical="center"/>
    </xf>
    <xf numFmtId="0" fontId="9" fillId="0" borderId="14" xfId="0" applyNumberFormat="1" applyFont="1" applyBorder="1" applyAlignment="1">
      <alignment horizontal="center" vertical="center"/>
    </xf>
    <xf numFmtId="0" fontId="23" fillId="2" borderId="2" xfId="0" applyFont="1" applyFill="1" applyBorder="1" applyAlignment="1">
      <alignment horizontal="center" vertical="center"/>
    </xf>
    <xf numFmtId="43" fontId="10" fillId="2" borderId="2" xfId="0" applyNumberFormat="1" applyFont="1" applyFill="1" applyBorder="1" applyAlignment="1">
      <alignment horizontal="right" vertical="center"/>
    </xf>
    <xf numFmtId="0" fontId="10" fillId="0" borderId="4" xfId="0" applyNumberFormat="1" applyFont="1" applyBorder="1" applyAlignment="1">
      <alignment horizontal="center" vertical="center"/>
    </xf>
    <xf numFmtId="0" fontId="28" fillId="0" borderId="0" xfId="0" applyFont="1" applyAlignment="1">
      <alignment vertical="center"/>
    </xf>
    <xf numFmtId="0" fontId="28" fillId="0" borderId="0" xfId="0" applyFont="1" applyAlignment="1">
      <alignment horizontal="center" vertical="center"/>
    </xf>
    <xf numFmtId="0" fontId="15" fillId="0" borderId="0" xfId="0" applyFont="1">
      <alignment vertical="center"/>
    </xf>
    <xf numFmtId="0" fontId="15" fillId="0" borderId="0" xfId="0" applyFont="1" applyBorder="1" applyAlignment="1"/>
    <xf numFmtId="0" fontId="75" fillId="0" borderId="0" xfId="0" applyFont="1" applyAlignment="1">
      <alignment horizontal="right"/>
    </xf>
    <xf numFmtId="0" fontId="21" fillId="0" borderId="15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0" fontId="21" fillId="0" borderId="17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left" vertical="center"/>
    </xf>
    <xf numFmtId="0" fontId="23" fillId="0" borderId="8" xfId="0" applyFont="1" applyBorder="1" applyAlignment="1">
      <alignment horizontal="left" vertical="center"/>
    </xf>
    <xf numFmtId="176" fontId="10" fillId="0" borderId="6" xfId="1" applyNumberFormat="1" applyFont="1" applyBorder="1" applyAlignment="1">
      <alignment horizontal="right" vertical="center"/>
    </xf>
    <xf numFmtId="0" fontId="22" fillId="0" borderId="10" xfId="0" applyFont="1" applyBorder="1" applyAlignment="1">
      <alignment horizontal="left" vertical="center"/>
    </xf>
    <xf numFmtId="0" fontId="22" fillId="0" borderId="9" xfId="0" applyFont="1" applyBorder="1" applyAlignment="1">
      <alignment horizontal="left" vertical="center"/>
    </xf>
    <xf numFmtId="176" fontId="9" fillId="0" borderId="11" xfId="1" applyNumberFormat="1" applyFont="1" applyBorder="1" applyAlignment="1">
      <alignment horizontal="right" vertical="center"/>
    </xf>
    <xf numFmtId="0" fontId="9" fillId="0" borderId="10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23" fillId="0" borderId="10" xfId="0" applyFont="1" applyBorder="1" applyAlignment="1">
      <alignment horizontal="left" vertical="center"/>
    </xf>
    <xf numFmtId="0" fontId="23" fillId="0" borderId="9" xfId="0" applyFont="1" applyBorder="1" applyAlignment="1">
      <alignment horizontal="left" vertical="center"/>
    </xf>
    <xf numFmtId="176" fontId="10" fillId="0" borderId="11" xfId="1" applyNumberFormat="1" applyFont="1" applyBorder="1" applyAlignment="1">
      <alignment horizontal="right" vertical="center"/>
    </xf>
    <xf numFmtId="0" fontId="23" fillId="0" borderId="12" xfId="0" applyFont="1" applyBorder="1" applyAlignment="1">
      <alignment horizontal="left" vertical="center"/>
    </xf>
    <xf numFmtId="0" fontId="23" fillId="0" borderId="13" xfId="0" applyFont="1" applyBorder="1" applyAlignment="1">
      <alignment horizontal="left" vertical="center"/>
    </xf>
    <xf numFmtId="176" fontId="10" fillId="0" borderId="14" xfId="1" applyNumberFormat="1" applyFont="1" applyBorder="1" applyAlignment="1">
      <alignment horizontal="right" vertical="center"/>
    </xf>
    <xf numFmtId="0" fontId="23" fillId="0" borderId="12" xfId="0" applyFont="1" applyBorder="1" applyAlignment="1">
      <alignment horizontal="center" vertical="center"/>
    </xf>
    <xf numFmtId="0" fontId="23" fillId="0" borderId="13" xfId="0" applyFont="1" applyBorder="1" applyAlignment="1">
      <alignment horizontal="center" vertical="center"/>
    </xf>
    <xf numFmtId="0" fontId="0" fillId="0" borderId="0" xfId="0" applyFont="1" applyFill="1" applyAlignment="1">
      <alignment horizontal="left" vertical="center" indent="1"/>
    </xf>
    <xf numFmtId="0" fontId="0" fillId="0" borderId="0" xfId="0" applyFont="1" applyAlignment="1">
      <alignment vertical="center"/>
    </xf>
    <xf numFmtId="0" fontId="76" fillId="0" borderId="0" xfId="0" applyFont="1" applyAlignment="1">
      <alignment horizontal="center" vertical="center"/>
    </xf>
    <xf numFmtId="0" fontId="77" fillId="0" borderId="0" xfId="0" applyFont="1" applyAlignment="1">
      <alignment horizontal="center" vertical="center"/>
    </xf>
    <xf numFmtId="0" fontId="78" fillId="0" borderId="0" xfId="0" applyFont="1" applyAlignment="1">
      <alignment horizontal="left" vertical="center"/>
    </xf>
    <xf numFmtId="0" fontId="79" fillId="0" borderId="0" xfId="0" applyFont="1" applyAlignment="1">
      <alignment horizontal="left" vertical="center"/>
    </xf>
    <xf numFmtId="0" fontId="80" fillId="0" borderId="0" xfId="0" applyFont="1" applyAlignment="1">
      <alignment horizontal="left" vertical="center"/>
    </xf>
    <xf numFmtId="0" fontId="80" fillId="0" borderId="0" xfId="0" applyFont="1" applyFill="1" applyAlignment="1">
      <alignment horizontal="left" vertical="center"/>
    </xf>
    <xf numFmtId="0" fontId="79" fillId="2" borderId="0" xfId="0" applyFont="1" applyFill="1" applyAlignment="1">
      <alignment horizontal="left" vertical="center"/>
    </xf>
    <xf numFmtId="0" fontId="81" fillId="0" borderId="0" xfId="0" applyFont="1" applyAlignment="1">
      <alignment horizontal="left" vertical="center"/>
    </xf>
    <xf numFmtId="0" fontId="82" fillId="0" borderId="0" xfId="0" applyFont="1">
      <alignment vertical="center"/>
    </xf>
    <xf numFmtId="0" fontId="83" fillId="0" borderId="0" xfId="0" applyFont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 2 2" xfId="49"/>
    <cellStyle name="常规 2" xfId="50"/>
    <cellStyle name="常规_2016年社会保险基金预算-新" xfId="51"/>
  </cellStyle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7" Type="http://schemas.openxmlformats.org/officeDocument/2006/relationships/styles" Target="styles.xml"/><Relationship Id="rId46" Type="http://schemas.openxmlformats.org/officeDocument/2006/relationships/sharedStrings" Target="sharedStrings.xml"/><Relationship Id="rId45" Type="http://schemas.openxmlformats.org/officeDocument/2006/relationships/theme" Target="theme/theme1.xml"/><Relationship Id="rId44" Type="http://schemas.openxmlformats.org/officeDocument/2006/relationships/externalLink" Target="externalLinks/externalLink1.xml"/><Relationship Id="rId43" Type="http://schemas.openxmlformats.org/officeDocument/2006/relationships/worksheet" Target="worksheets/sheet43.xml"/><Relationship Id="rId42" Type="http://schemas.openxmlformats.org/officeDocument/2006/relationships/worksheet" Target="worksheets/sheet42.xml"/><Relationship Id="rId41" Type="http://schemas.openxmlformats.org/officeDocument/2006/relationships/worksheet" Target="worksheets/sheet41.xml"/><Relationship Id="rId40" Type="http://schemas.openxmlformats.org/officeDocument/2006/relationships/worksheet" Target="worksheets/sheet40.xml"/><Relationship Id="rId4" Type="http://schemas.openxmlformats.org/officeDocument/2006/relationships/worksheet" Target="worksheets/sheet4.xml"/><Relationship Id="rId39" Type="http://schemas.openxmlformats.org/officeDocument/2006/relationships/worksheet" Target="worksheets/sheet39.xml"/><Relationship Id="rId38" Type="http://schemas.openxmlformats.org/officeDocument/2006/relationships/worksheet" Target="worksheets/sheet38.xml"/><Relationship Id="rId37" Type="http://schemas.openxmlformats.org/officeDocument/2006/relationships/worksheet" Target="worksheets/sheet37.xml"/><Relationship Id="rId36" Type="http://schemas.openxmlformats.org/officeDocument/2006/relationships/worksheet" Target="worksheets/sheet36.xml"/><Relationship Id="rId35" Type="http://schemas.openxmlformats.org/officeDocument/2006/relationships/worksheet" Target="worksheets/sheet35.xml"/><Relationship Id="rId34" Type="http://schemas.openxmlformats.org/officeDocument/2006/relationships/worksheet" Target="worksheets/sheet34.xml"/><Relationship Id="rId33" Type="http://schemas.openxmlformats.org/officeDocument/2006/relationships/worksheet" Target="worksheets/sheet33.xml"/><Relationship Id="rId32" Type="http://schemas.openxmlformats.org/officeDocument/2006/relationships/worksheet" Target="worksheets/sheet32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home\lxczys\2023&#24180;\019%20&#25919;&#24220;&#39044;&#31639;&#20844;&#24320;\23&#24180;&#25919;&#24220;&#39044;&#31639;&#20844;&#24320;&#36164;&#26009;&#65288;&#20844;&#24320;&#65289;\\Users\Administrator\Desktop\&#20020;&#26102;&#24037;&#20316;\23&#24180;&#39044;&#31639;&#20844;&#24320;\&#36130;&#25919;&#38468;&#34920;V&#27491;&#312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022年公共预算（表1）"/>
      <sheetName val="2022年基金预算（表2）"/>
      <sheetName val="2022年社保预算（表3）"/>
      <sheetName val="2022年国资预算 (表4)"/>
      <sheetName val="表5公共预算"/>
      <sheetName val="表6基金预算"/>
      <sheetName val="表7社保基金预算"/>
      <sheetName val="表8国有资本经营预算"/>
    </sheetNames>
    <sheetDataSet>
      <sheetData sheetId="0">
        <row r="18">
          <cell r="C18">
            <v>432983</v>
          </cell>
        </row>
        <row r="20">
          <cell r="C20">
            <v>35341</v>
          </cell>
        </row>
        <row r="22">
          <cell r="C22">
            <v>81839</v>
          </cell>
        </row>
        <row r="24">
          <cell r="C24">
            <v>109938</v>
          </cell>
        </row>
        <row r="31">
          <cell r="C31">
            <v>44161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5:J14"/>
  <sheetViews>
    <sheetView showGridLines="0" topLeftCell="A5" workbookViewId="0">
      <selection activeCell="I19" sqref="I19"/>
    </sheetView>
  </sheetViews>
  <sheetFormatPr defaultColWidth="9" defaultRowHeight="27.9" customHeight="1"/>
  <cols>
    <col min="9" max="9" width="9.225" customWidth="1"/>
    <col min="10" max="10" width="0.775" hidden="1" customWidth="1"/>
  </cols>
  <sheetData>
    <row r="5" ht="41.25" customHeight="1" spans="1:10">
      <c r="A5" s="376" t="s">
        <v>0</v>
      </c>
      <c r="B5" s="376"/>
      <c r="C5" s="376"/>
      <c r="D5" s="376"/>
      <c r="E5" s="376"/>
      <c r="F5" s="376"/>
      <c r="G5" s="376"/>
      <c r="H5" s="376"/>
      <c r="I5" s="376"/>
      <c r="J5" s="376"/>
    </row>
    <row r="6" ht="41.25" customHeight="1" spans="1:10">
      <c r="A6" s="376"/>
      <c r="B6" s="376"/>
      <c r="C6" s="376"/>
      <c r="D6" s="376"/>
      <c r="E6" s="376"/>
      <c r="F6" s="376"/>
      <c r="G6" s="376"/>
      <c r="H6" s="376"/>
      <c r="I6" s="376"/>
      <c r="J6" s="376"/>
    </row>
    <row r="7" ht="41.25" customHeight="1" spans="1:10">
      <c r="A7" s="376"/>
      <c r="B7" s="376"/>
      <c r="C7" s="376"/>
      <c r="D7" s="376"/>
      <c r="E7" s="376"/>
      <c r="F7" s="376"/>
      <c r="G7" s="376"/>
      <c r="H7" s="376"/>
      <c r="I7" s="376"/>
      <c r="J7" s="376"/>
    </row>
    <row r="8" ht="41.25" customHeight="1" spans="1:10">
      <c r="A8" s="376"/>
      <c r="B8" s="376"/>
      <c r="C8" s="376"/>
      <c r="D8" s="376"/>
      <c r="E8" s="376"/>
      <c r="F8" s="376"/>
      <c r="G8" s="376"/>
      <c r="H8" s="376"/>
      <c r="I8" s="376"/>
      <c r="J8" s="376"/>
    </row>
    <row r="9" ht="41.25" customHeight="1" spans="1:10">
      <c r="A9" s="376"/>
      <c r="B9" s="376"/>
      <c r="C9" s="376"/>
      <c r="D9" s="376"/>
      <c r="E9" s="376"/>
      <c r="F9" s="376"/>
      <c r="G9" s="376"/>
      <c r="H9" s="376"/>
      <c r="I9" s="376"/>
      <c r="J9" s="376"/>
    </row>
    <row r="10" ht="41.25" customHeight="1" spans="1:10">
      <c r="A10" s="376"/>
      <c r="B10" s="376"/>
      <c r="C10" s="376"/>
      <c r="D10" s="376"/>
      <c r="E10" s="376"/>
      <c r="F10" s="376"/>
      <c r="G10" s="376"/>
      <c r="H10" s="376"/>
      <c r="I10" s="376"/>
      <c r="J10" s="376"/>
    </row>
    <row r="11" ht="41.25" customHeight="1" spans="1:10">
      <c r="A11" s="376"/>
      <c r="B11" s="376"/>
      <c r="C11" s="376"/>
      <c r="D11" s="376"/>
      <c r="E11" s="376"/>
      <c r="F11" s="376"/>
      <c r="G11" s="376"/>
      <c r="H11" s="376"/>
      <c r="I11" s="376"/>
      <c r="J11" s="376"/>
    </row>
    <row r="12" ht="41.25" customHeight="1" spans="1:10">
      <c r="A12" s="376"/>
      <c r="B12" s="376"/>
      <c r="C12" s="376"/>
      <c r="D12" s="376"/>
      <c r="E12" s="376"/>
      <c r="F12" s="376"/>
      <c r="G12" s="376"/>
      <c r="H12" s="376"/>
      <c r="I12" s="376"/>
      <c r="J12" s="376"/>
    </row>
    <row r="13" ht="41.25" customHeight="1" spans="1:10">
      <c r="A13" s="376"/>
      <c r="B13" s="376"/>
      <c r="C13" s="376"/>
      <c r="D13" s="376"/>
      <c r="E13" s="376"/>
      <c r="F13" s="376"/>
      <c r="G13" s="376"/>
      <c r="H13" s="376"/>
      <c r="I13" s="376"/>
      <c r="J13" s="376"/>
    </row>
    <row r="14" ht="41.25" customHeight="1" spans="1:10">
      <c r="A14" s="376"/>
      <c r="B14" s="376"/>
      <c r="C14" s="376"/>
      <c r="D14" s="376"/>
      <c r="E14" s="376"/>
      <c r="F14" s="376"/>
      <c r="G14" s="376"/>
      <c r="H14" s="376"/>
      <c r="I14" s="376"/>
      <c r="J14" s="376"/>
    </row>
  </sheetData>
  <mergeCells count="1">
    <mergeCell ref="A5:J14"/>
  </mergeCells>
  <printOptions horizontalCentered="1"/>
  <pageMargins left="0.708661417322835" right="0.708661417322835" top="0.748031496062992" bottom="0.748031496062992" header="0.31496062992126" footer="0.31496062992126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5"/>
  <sheetViews>
    <sheetView workbookViewId="0">
      <selection activeCell="D17" sqref="D17"/>
    </sheetView>
  </sheetViews>
  <sheetFormatPr defaultColWidth="9" defaultRowHeight="24.9" customHeight="1" outlineLevelRow="4" outlineLevelCol="2"/>
  <cols>
    <col min="1" max="1" width="18.1083333333333" style="37" customWidth="1"/>
    <col min="2" max="3" width="33.3333333333333" customWidth="1"/>
  </cols>
  <sheetData>
    <row r="1" customFormat="1" customHeight="1" spans="1:1">
      <c r="A1" s="111" t="s">
        <v>1259</v>
      </c>
    </row>
    <row r="2" customFormat="1" ht="54.75" customHeight="1" spans="1:3">
      <c r="A2" s="20" t="s">
        <v>1260</v>
      </c>
      <c r="B2" s="20"/>
      <c r="C2" s="20"/>
    </row>
    <row r="3" customFormat="1" customHeight="1" spans="1:3">
      <c r="A3" s="38"/>
      <c r="B3" s="22"/>
      <c r="C3" s="39" t="s">
        <v>1261</v>
      </c>
    </row>
    <row r="4" customFormat="1" ht="59.25" customHeight="1" spans="1:3">
      <c r="A4" s="40" t="s">
        <v>1262</v>
      </c>
      <c r="B4" s="40" t="s">
        <v>1263</v>
      </c>
      <c r="C4" s="40" t="s">
        <v>1264</v>
      </c>
    </row>
    <row r="5" customFormat="1" ht="59.25" customHeight="1" spans="1:3">
      <c r="A5" s="41" t="s">
        <v>1265</v>
      </c>
      <c r="B5" s="42">
        <v>33.79</v>
      </c>
      <c r="C5" s="42">
        <v>33.68</v>
      </c>
    </row>
  </sheetData>
  <mergeCells count="1">
    <mergeCell ref="A2:C2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8"/>
  <sheetViews>
    <sheetView showGridLines="0" workbookViewId="0">
      <selection activeCell="E15" sqref="E15"/>
    </sheetView>
  </sheetViews>
  <sheetFormatPr defaultColWidth="9" defaultRowHeight="24.9" customHeight="1" outlineLevelCol="2"/>
  <cols>
    <col min="1" max="1" width="45.6666666666667" style="253" customWidth="1"/>
    <col min="2" max="2" width="31" style="253" customWidth="1"/>
  </cols>
  <sheetData>
    <row r="1" customHeight="1" spans="1:1">
      <c r="A1" s="254" t="s">
        <v>1266</v>
      </c>
    </row>
    <row r="2" ht="39" customHeight="1" spans="1:2">
      <c r="A2" s="255" t="s">
        <v>1267</v>
      </c>
      <c r="B2" s="255"/>
    </row>
    <row r="3" customHeight="1" spans="1:2">
      <c r="A3" s="256" t="s">
        <v>119</v>
      </c>
      <c r="B3" s="256"/>
    </row>
    <row r="4" customHeight="1" spans="1:2">
      <c r="A4" s="257" t="s">
        <v>79</v>
      </c>
      <c r="B4" s="258" t="s">
        <v>1149</v>
      </c>
    </row>
    <row r="5" customHeight="1" spans="1:3">
      <c r="A5" s="259" t="s">
        <v>1268</v>
      </c>
      <c r="B5" s="260">
        <f>+SUM(B6:B33)</f>
        <v>65200</v>
      </c>
      <c r="C5" s="29"/>
    </row>
    <row r="6" customHeight="1" spans="1:2">
      <c r="A6" s="259" t="s">
        <v>1269</v>
      </c>
      <c r="B6" s="260">
        <v>0</v>
      </c>
    </row>
    <row r="7" customHeight="1" spans="1:2">
      <c r="A7" s="261" t="s">
        <v>1270</v>
      </c>
      <c r="B7" s="260"/>
    </row>
    <row r="8" customHeight="1" spans="1:2">
      <c r="A8" s="261" t="s">
        <v>1271</v>
      </c>
      <c r="B8" s="260"/>
    </row>
    <row r="9" customHeight="1" spans="1:2">
      <c r="A9" s="259" t="s">
        <v>1272</v>
      </c>
      <c r="B9" s="260">
        <v>0</v>
      </c>
    </row>
    <row r="10" customHeight="1" spans="1:2">
      <c r="A10" s="261" t="s">
        <v>1273</v>
      </c>
      <c r="B10" s="260">
        <v>0</v>
      </c>
    </row>
    <row r="11" customHeight="1" spans="1:2">
      <c r="A11" s="259" t="s">
        <v>1274</v>
      </c>
      <c r="B11" s="260">
        <v>0</v>
      </c>
    </row>
    <row r="12" customHeight="1" spans="1:2">
      <c r="A12" s="259" t="s">
        <v>1275</v>
      </c>
      <c r="B12" s="260">
        <v>0</v>
      </c>
    </row>
    <row r="13" customHeight="1" spans="1:2">
      <c r="A13" s="259" t="s">
        <v>1276</v>
      </c>
      <c r="B13" s="260">
        <v>0</v>
      </c>
    </row>
    <row r="14" customHeight="1" spans="1:2">
      <c r="A14" s="259" t="s">
        <v>1277</v>
      </c>
      <c r="B14" s="260">
        <v>60337</v>
      </c>
    </row>
    <row r="15" customHeight="1" spans="1:2">
      <c r="A15" s="261" t="s">
        <v>1278</v>
      </c>
      <c r="B15" s="260"/>
    </row>
    <row r="16" customHeight="1" spans="1:2">
      <c r="A16" s="259" t="s">
        <v>1279</v>
      </c>
      <c r="B16" s="260">
        <v>0</v>
      </c>
    </row>
    <row r="17" customHeight="1" spans="1:2">
      <c r="A17" s="261" t="s">
        <v>1280</v>
      </c>
      <c r="B17" s="260"/>
    </row>
    <row r="18" customHeight="1" spans="1:2">
      <c r="A18" s="261" t="s">
        <v>1281</v>
      </c>
      <c r="B18" s="260"/>
    </row>
    <row r="19" customHeight="1" spans="1:2">
      <c r="A19" s="261" t="s">
        <v>1282</v>
      </c>
      <c r="B19" s="260"/>
    </row>
    <row r="20" customHeight="1" spans="1:2">
      <c r="A20" s="259" t="s">
        <v>1283</v>
      </c>
      <c r="B20" s="260">
        <v>0</v>
      </c>
    </row>
    <row r="21" customHeight="1" spans="1:2">
      <c r="A21" s="259" t="s">
        <v>1284</v>
      </c>
      <c r="B21" s="260">
        <v>792</v>
      </c>
    </row>
    <row r="22" customHeight="1" spans="1:2">
      <c r="A22" s="259" t="s">
        <v>1285</v>
      </c>
      <c r="B22" s="260">
        <v>0</v>
      </c>
    </row>
    <row r="23" customHeight="1" spans="1:2">
      <c r="A23" s="259" t="s">
        <v>1286</v>
      </c>
      <c r="B23" s="260">
        <v>0</v>
      </c>
    </row>
    <row r="24" customHeight="1" spans="1:2">
      <c r="A24" s="259" t="s">
        <v>1287</v>
      </c>
      <c r="B24" s="260">
        <v>0</v>
      </c>
    </row>
    <row r="25" customHeight="1" spans="1:2">
      <c r="A25" s="261" t="s">
        <v>1288</v>
      </c>
      <c r="B25" s="260"/>
    </row>
    <row r="26" customHeight="1" spans="1:2">
      <c r="A26" s="261" t="s">
        <v>1289</v>
      </c>
      <c r="B26" s="260"/>
    </row>
    <row r="27" customHeight="1" spans="1:2">
      <c r="A27" s="261" t="s">
        <v>1290</v>
      </c>
      <c r="B27" s="260"/>
    </row>
    <row r="28" customHeight="1" spans="1:2">
      <c r="A28" s="261" t="s">
        <v>1291</v>
      </c>
      <c r="B28" s="260"/>
    </row>
    <row r="29" customHeight="1" spans="1:2">
      <c r="A29" s="259" t="s">
        <v>1292</v>
      </c>
      <c r="B29" s="260">
        <v>1466</v>
      </c>
    </row>
    <row r="30" customHeight="1" spans="1:2">
      <c r="A30" s="259" t="s">
        <v>1293</v>
      </c>
      <c r="B30" s="260">
        <v>0</v>
      </c>
    </row>
    <row r="31" customHeight="1" spans="1:2">
      <c r="A31" s="261" t="s">
        <v>1294</v>
      </c>
      <c r="B31" s="260"/>
    </row>
    <row r="32" customHeight="1" spans="1:2">
      <c r="A32" s="259" t="s">
        <v>1295</v>
      </c>
      <c r="B32" s="260">
        <v>0</v>
      </c>
    </row>
    <row r="33" customHeight="1" spans="1:2">
      <c r="A33" s="261" t="s">
        <v>1296</v>
      </c>
      <c r="B33" s="260">
        <v>2605</v>
      </c>
    </row>
    <row r="34" customHeight="1" spans="1:2">
      <c r="A34" s="262" t="s">
        <v>1297</v>
      </c>
      <c r="B34" s="263">
        <v>112800</v>
      </c>
    </row>
    <row r="35" customHeight="1" spans="1:2">
      <c r="A35" s="262" t="s">
        <v>1298</v>
      </c>
      <c r="B35" s="263">
        <v>9498</v>
      </c>
    </row>
    <row r="36" customHeight="1" spans="1:2">
      <c r="A36" s="262" t="s">
        <v>1299</v>
      </c>
      <c r="B36" s="263">
        <v>0</v>
      </c>
    </row>
    <row r="37" customHeight="1" spans="1:2">
      <c r="A37" s="262" t="s">
        <v>1300</v>
      </c>
      <c r="B37" s="263">
        <v>21135</v>
      </c>
    </row>
    <row r="38" customHeight="1" spans="1:2">
      <c r="A38" s="257" t="s">
        <v>1301</v>
      </c>
      <c r="B38" s="264">
        <f>+B5+B34+B35+B36+B37</f>
        <v>208633</v>
      </c>
    </row>
  </sheetData>
  <mergeCells count="2">
    <mergeCell ref="A2:B2"/>
    <mergeCell ref="A3:B3"/>
  </mergeCells>
  <printOptions horizontalCentered="1"/>
  <pageMargins left="0.708661417322835" right="0.708661417322835" top="0.748031496062992" bottom="0.748031496062992" header="0.31496062992126" footer="0.31496062992126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60"/>
  <sheetViews>
    <sheetView showGridLines="0" workbookViewId="0">
      <pane xSplit="1" ySplit="4" topLeftCell="B5" activePane="bottomRight" state="frozen"/>
      <selection/>
      <selection pane="topRight"/>
      <selection pane="bottomLeft"/>
      <selection pane="bottomRight" activeCell="F23" sqref="F23"/>
    </sheetView>
  </sheetViews>
  <sheetFormatPr defaultColWidth="9" defaultRowHeight="24.9" customHeight="1" outlineLevelCol="2"/>
  <cols>
    <col min="1" max="1" width="47.8916666666667" customWidth="1"/>
    <col min="2" max="2" width="26.3333333333333" customWidth="1"/>
    <col min="3" max="3" width="9.44166666666667" customWidth="1"/>
  </cols>
  <sheetData>
    <row r="1" customHeight="1" spans="1:1">
      <c r="A1" s="1" t="s">
        <v>1302</v>
      </c>
    </row>
    <row r="2" ht="42" customHeight="1" spans="1:2">
      <c r="A2" s="20" t="s">
        <v>1303</v>
      </c>
      <c r="B2" s="20"/>
    </row>
    <row r="3" customHeight="1" spans="1:2">
      <c r="A3" s="234" t="s">
        <v>119</v>
      </c>
      <c r="B3" s="234"/>
    </row>
    <row r="4" customHeight="1" spans="1:2">
      <c r="A4" s="235" t="s">
        <v>79</v>
      </c>
      <c r="B4" s="236" t="s">
        <v>1149</v>
      </c>
    </row>
    <row r="5" customHeight="1" spans="1:2">
      <c r="A5" s="237" t="s">
        <v>1304</v>
      </c>
      <c r="B5" s="238">
        <f>+B6+B10+B14+B32+B40+B52</f>
        <v>197500</v>
      </c>
    </row>
    <row r="6" customHeight="1" spans="1:2">
      <c r="A6" s="239" t="s">
        <v>450</v>
      </c>
      <c r="B6" s="240">
        <f>+B7</f>
        <v>3</v>
      </c>
    </row>
    <row r="7" customHeight="1" spans="1:2">
      <c r="A7" s="241" t="s">
        <v>1305</v>
      </c>
      <c r="B7" s="242">
        <f>+B8+B9</f>
        <v>3</v>
      </c>
    </row>
    <row r="8" customHeight="1" spans="1:2">
      <c r="A8" s="243" t="s">
        <v>1306</v>
      </c>
      <c r="B8" s="244">
        <v>1</v>
      </c>
    </row>
    <row r="9" customHeight="1" spans="1:2">
      <c r="A9" s="243" t="s">
        <v>1307</v>
      </c>
      <c r="B9" s="244">
        <v>2</v>
      </c>
    </row>
    <row r="10" customHeight="1" spans="1:2">
      <c r="A10" s="239" t="s">
        <v>492</v>
      </c>
      <c r="B10" s="240">
        <f>+B11</f>
        <v>4330</v>
      </c>
    </row>
    <row r="11" customHeight="1" spans="1:2">
      <c r="A11" s="241" t="s">
        <v>1308</v>
      </c>
      <c r="B11" s="245">
        <f>+B12+B13</f>
        <v>4330</v>
      </c>
    </row>
    <row r="12" customHeight="1" spans="1:2">
      <c r="A12" s="243" t="s">
        <v>1309</v>
      </c>
      <c r="B12" s="244">
        <v>2030</v>
      </c>
    </row>
    <row r="13" customHeight="1" spans="1:2">
      <c r="A13" s="243" t="s">
        <v>1310</v>
      </c>
      <c r="B13" s="244">
        <v>2300</v>
      </c>
    </row>
    <row r="14" customHeight="1" spans="1:3">
      <c r="A14" s="239" t="s">
        <v>736</v>
      </c>
      <c r="B14" s="240">
        <f>+B15+B23+B27++B30</f>
        <v>66113</v>
      </c>
      <c r="C14" s="15"/>
    </row>
    <row r="15" customHeight="1" spans="1:2">
      <c r="A15" s="241" t="s">
        <v>1311</v>
      </c>
      <c r="B15" s="245">
        <f>+B16+B17+B18+B19+B20+B21</f>
        <v>63726</v>
      </c>
    </row>
    <row r="16" customHeight="1" spans="1:2">
      <c r="A16" s="243" t="s">
        <v>1312</v>
      </c>
      <c r="B16" s="244">
        <v>26927</v>
      </c>
    </row>
    <row r="17" customHeight="1" spans="1:2">
      <c r="A17" s="243" t="s">
        <v>1313</v>
      </c>
      <c r="B17" s="244">
        <v>30412</v>
      </c>
    </row>
    <row r="18" customHeight="1" spans="1:2">
      <c r="A18" s="243" t="s">
        <v>1314</v>
      </c>
      <c r="B18" s="246">
        <v>1733</v>
      </c>
    </row>
    <row r="19" customHeight="1" spans="1:2">
      <c r="A19" s="243" t="s">
        <v>1315</v>
      </c>
      <c r="B19" s="244">
        <v>3161</v>
      </c>
    </row>
    <row r="20" customHeight="1" spans="1:2">
      <c r="A20" s="243" t="s">
        <v>1316</v>
      </c>
      <c r="B20" s="244">
        <v>793</v>
      </c>
    </row>
    <row r="21" customHeight="1" spans="1:2">
      <c r="A21" s="243" t="s">
        <v>1317</v>
      </c>
      <c r="B21" s="244">
        <v>700</v>
      </c>
    </row>
    <row r="22" customHeight="1" spans="1:2">
      <c r="A22" s="241" t="s">
        <v>1318</v>
      </c>
      <c r="B22" s="242">
        <v>0</v>
      </c>
    </row>
    <row r="23" customHeight="1" spans="1:2">
      <c r="A23" s="241" t="s">
        <v>1319</v>
      </c>
      <c r="B23" s="245">
        <f>SUM(B24:B26)</f>
        <v>939</v>
      </c>
    </row>
    <row r="24" customHeight="1" spans="1:2">
      <c r="A24" s="243" t="s">
        <v>1320</v>
      </c>
      <c r="B24" s="244">
        <v>744</v>
      </c>
    </row>
    <row r="25" customHeight="1" spans="1:2">
      <c r="A25" s="247" t="s">
        <v>1321</v>
      </c>
      <c r="B25" s="244">
        <v>180</v>
      </c>
    </row>
    <row r="26" customHeight="1" spans="1:2">
      <c r="A26" s="243" t="s">
        <v>1322</v>
      </c>
      <c r="B26" s="244">
        <v>15</v>
      </c>
    </row>
    <row r="27" customHeight="1" spans="1:2">
      <c r="A27" s="241" t="s">
        <v>1323</v>
      </c>
      <c r="B27" s="245">
        <f>+B28+B29</f>
        <v>1221</v>
      </c>
    </row>
    <row r="28" customHeight="1" spans="1:2">
      <c r="A28" s="243" t="s">
        <v>1324</v>
      </c>
      <c r="B28" s="244">
        <v>1221</v>
      </c>
    </row>
    <row r="29" customHeight="1" spans="1:2">
      <c r="A29" s="243" t="s">
        <v>1325</v>
      </c>
      <c r="B29" s="246">
        <v>0</v>
      </c>
    </row>
    <row r="30" customHeight="1" spans="1:2">
      <c r="A30" s="241" t="s">
        <v>1326</v>
      </c>
      <c r="B30" s="242">
        <f>B31</f>
        <v>227</v>
      </c>
    </row>
    <row r="31" customHeight="1" spans="1:2">
      <c r="A31" t="s">
        <v>1320</v>
      </c>
      <c r="B31" s="246">
        <v>227</v>
      </c>
    </row>
    <row r="32" customHeight="1" spans="1:2">
      <c r="A32" s="239" t="s">
        <v>756</v>
      </c>
      <c r="B32" s="240">
        <f>+B33+B38</f>
        <v>3525</v>
      </c>
    </row>
    <row r="33" customHeight="1" spans="1:2">
      <c r="A33" s="241" t="s">
        <v>1327</v>
      </c>
      <c r="B33" s="245">
        <f>+B34+B35</f>
        <v>0</v>
      </c>
    </row>
    <row r="34" customHeight="1" spans="1:2">
      <c r="A34" s="243" t="s">
        <v>1310</v>
      </c>
      <c r="B34" s="244">
        <v>0</v>
      </c>
    </row>
    <row r="35" customHeight="1" spans="1:2">
      <c r="A35" s="243" t="s">
        <v>1328</v>
      </c>
      <c r="B35" s="244">
        <v>0</v>
      </c>
    </row>
    <row r="36" customHeight="1" spans="1:2">
      <c r="A36" s="243" t="s">
        <v>1329</v>
      </c>
      <c r="B36" s="244">
        <v>0</v>
      </c>
    </row>
    <row r="37" customHeight="1" spans="1:2">
      <c r="A37" s="243" t="s">
        <v>1330</v>
      </c>
      <c r="B37" s="244">
        <v>0</v>
      </c>
    </row>
    <row r="38" customHeight="1" spans="1:2">
      <c r="A38" s="241" t="s">
        <v>1331</v>
      </c>
      <c r="B38" s="245">
        <f>B39</f>
        <v>3525</v>
      </c>
    </row>
    <row r="39" customHeight="1" spans="1:2">
      <c r="A39" t="s">
        <v>1332</v>
      </c>
      <c r="B39" s="244">
        <v>3525</v>
      </c>
    </row>
    <row r="40" customHeight="1" spans="1:2">
      <c r="A40" s="239" t="s">
        <v>1333</v>
      </c>
      <c r="B40" s="240">
        <f>+B41+B43+B46</f>
        <v>113918</v>
      </c>
    </row>
    <row r="41" customHeight="1" spans="1:2">
      <c r="A41" s="241" t="s">
        <v>1334</v>
      </c>
      <c r="B41" s="245">
        <f>B42</f>
        <v>112800</v>
      </c>
    </row>
    <row r="42" customHeight="1" spans="1:2">
      <c r="A42" t="s">
        <v>1335</v>
      </c>
      <c r="B42" s="244">
        <v>112800</v>
      </c>
    </row>
    <row r="43" customHeight="1" spans="1:2">
      <c r="A43" s="241" t="s">
        <v>1336</v>
      </c>
      <c r="B43" s="245">
        <f>+B44+B45</f>
        <v>54</v>
      </c>
    </row>
    <row r="44" customHeight="1" spans="1:2">
      <c r="A44" s="243" t="s">
        <v>1337</v>
      </c>
      <c r="B44" s="244">
        <v>43</v>
      </c>
    </row>
    <row r="45" customHeight="1" spans="1:2">
      <c r="A45" s="243" t="s">
        <v>1338</v>
      </c>
      <c r="B45" s="246">
        <v>11</v>
      </c>
    </row>
    <row r="46" customHeight="1" spans="1:2">
      <c r="A46" s="241" t="s">
        <v>1339</v>
      </c>
      <c r="B46" s="245">
        <f>+B47+B48+B49+B50+B51</f>
        <v>1064</v>
      </c>
    </row>
    <row r="47" customHeight="1" spans="1:2">
      <c r="A47" s="248" t="s">
        <v>1340</v>
      </c>
      <c r="B47" s="249">
        <v>597</v>
      </c>
    </row>
    <row r="48" customHeight="1" spans="1:3">
      <c r="A48" s="248" t="s">
        <v>1341</v>
      </c>
      <c r="B48" s="249">
        <v>243</v>
      </c>
      <c r="C48" s="15"/>
    </row>
    <row r="49" customHeight="1" spans="1:2">
      <c r="A49" s="248" t="s">
        <v>1342</v>
      </c>
      <c r="B49" s="249">
        <v>99</v>
      </c>
    </row>
    <row r="50" customHeight="1" spans="1:2">
      <c r="A50" s="248" t="s">
        <v>1343</v>
      </c>
      <c r="B50" s="249">
        <v>121</v>
      </c>
    </row>
    <row r="51" customHeight="1" spans="1:2">
      <c r="A51" s="248" t="s">
        <v>1344</v>
      </c>
      <c r="B51" s="249">
        <v>4</v>
      </c>
    </row>
    <row r="52" customHeight="1" spans="1:2">
      <c r="A52" s="239" t="s">
        <v>1131</v>
      </c>
      <c r="B52" s="240">
        <f>+B53</f>
        <v>9611</v>
      </c>
    </row>
    <row r="53" customHeight="1" spans="1:2">
      <c r="A53" s="241" t="s">
        <v>1345</v>
      </c>
      <c r="B53" s="245">
        <f>+B55</f>
        <v>9611</v>
      </c>
    </row>
    <row r="54" customHeight="1" spans="1:2">
      <c r="A54" s="248" t="s">
        <v>1346</v>
      </c>
      <c r="B54" s="250"/>
    </row>
    <row r="55" customHeight="1" spans="1:2">
      <c r="A55" s="248" t="s">
        <v>1347</v>
      </c>
      <c r="B55" s="249">
        <v>9611</v>
      </c>
    </row>
    <row r="56" customHeight="1" spans="1:2">
      <c r="A56" s="251" t="s">
        <v>109</v>
      </c>
      <c r="B56" s="252">
        <v>95</v>
      </c>
    </row>
    <row r="57" customHeight="1" spans="1:2">
      <c r="A57" s="237" t="s">
        <v>1348</v>
      </c>
      <c r="B57" s="238">
        <v>0</v>
      </c>
    </row>
    <row r="58" customHeight="1" spans="1:2">
      <c r="A58" s="237" t="s">
        <v>1349</v>
      </c>
      <c r="B58" s="238">
        <v>5</v>
      </c>
    </row>
    <row r="59" customHeight="1" spans="1:2">
      <c r="A59" s="237" t="s">
        <v>1350</v>
      </c>
      <c r="B59" s="238">
        <v>11033</v>
      </c>
    </row>
    <row r="60" customHeight="1" spans="1:2">
      <c r="A60" s="190" t="s">
        <v>1351</v>
      </c>
      <c r="B60" s="191">
        <f>+B59+B58+B57+B56+B5</f>
        <v>208633</v>
      </c>
    </row>
  </sheetData>
  <autoFilter xmlns:etc="http://www.wps.cn/officeDocument/2017/etCustomData" ref="A4:B60" etc:filterBottomFollowUsedRange="0">
    <extLst/>
  </autoFilter>
  <mergeCells count="2">
    <mergeCell ref="A2:B2"/>
    <mergeCell ref="A3:B3"/>
  </mergeCells>
  <printOptions horizontalCentered="1"/>
  <pageMargins left="0.708661417322835" right="0.708661417322835" top="0.748031496062992" bottom="0.748031496062992" header="0.31496062992126" footer="0.31496062992126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3"/>
  <sheetViews>
    <sheetView workbookViewId="0">
      <selection activeCell="D12" sqref="D12"/>
    </sheetView>
  </sheetViews>
  <sheetFormatPr defaultColWidth="9" defaultRowHeight="13.5" outlineLevelCol="1"/>
  <cols>
    <col min="1" max="1" width="47.3333333333333" customWidth="1"/>
    <col min="2" max="2" width="33.225" customWidth="1"/>
  </cols>
  <sheetData>
    <row r="1" ht="24.9" customHeight="1" spans="1:2">
      <c r="A1" s="1" t="s">
        <v>1352</v>
      </c>
      <c r="B1" s="1"/>
    </row>
    <row r="2" ht="37.5" customHeight="1" spans="1:2">
      <c r="A2" s="20" t="s">
        <v>1353</v>
      </c>
      <c r="B2" s="20"/>
    </row>
    <row r="3" ht="24.9" customHeight="1" spans="1:2">
      <c r="A3" s="21" t="s">
        <v>1354</v>
      </c>
      <c r="B3" s="21"/>
    </row>
    <row r="4" spans="1:2">
      <c r="A4" s="21"/>
      <c r="B4" s="21"/>
    </row>
    <row r="5" spans="1:2">
      <c r="A5" s="21"/>
      <c r="B5" s="21"/>
    </row>
    <row r="6" spans="1:2">
      <c r="A6" s="21"/>
      <c r="B6" s="21"/>
    </row>
    <row r="7" spans="1:2">
      <c r="A7" s="21"/>
      <c r="B7" s="21"/>
    </row>
    <row r="8" spans="1:2">
      <c r="A8" s="21"/>
      <c r="B8" s="21"/>
    </row>
    <row r="9" spans="1:2">
      <c r="A9" s="21"/>
      <c r="B9" s="21"/>
    </row>
    <row r="10" spans="1:2">
      <c r="A10" s="21"/>
      <c r="B10" s="21"/>
    </row>
    <row r="11" spans="1:2">
      <c r="A11" s="21"/>
      <c r="B11" s="21"/>
    </row>
    <row r="12" spans="1:2">
      <c r="A12" s="21"/>
      <c r="B12" s="21"/>
    </row>
    <row r="13" spans="1:2">
      <c r="A13" s="21"/>
      <c r="B13" s="21"/>
    </row>
    <row r="14" spans="1:2">
      <c r="A14" s="21"/>
      <c r="B14" s="21"/>
    </row>
    <row r="15" spans="1:2">
      <c r="A15" s="21"/>
      <c r="B15" s="21"/>
    </row>
    <row r="16" spans="1:2">
      <c r="A16" s="21"/>
      <c r="B16" s="21"/>
    </row>
    <row r="17" spans="1:2">
      <c r="A17" s="21"/>
      <c r="B17" s="21"/>
    </row>
    <row r="18" spans="1:2">
      <c r="A18" s="21"/>
      <c r="B18" s="21"/>
    </row>
    <row r="19" spans="1:2">
      <c r="A19" s="21"/>
      <c r="B19" s="21"/>
    </row>
    <row r="20" spans="1:2">
      <c r="A20" s="21"/>
      <c r="B20" s="21"/>
    </row>
    <row r="21" spans="1:2">
      <c r="A21" s="21"/>
      <c r="B21" s="21"/>
    </row>
    <row r="22" spans="1:2">
      <c r="A22" s="21"/>
      <c r="B22" s="21"/>
    </row>
    <row r="23" spans="1:2">
      <c r="A23" s="21"/>
      <c r="B23" s="21"/>
    </row>
  </sheetData>
  <mergeCells count="3">
    <mergeCell ref="A1:B1"/>
    <mergeCell ref="A2:B2"/>
    <mergeCell ref="A3:B23"/>
  </mergeCells>
  <pageMargins left="0.7" right="0.7" top="0.75" bottom="0.75" header="0.3" footer="0.3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5"/>
  <sheetViews>
    <sheetView workbookViewId="0">
      <selection activeCell="C7" sqref="C7"/>
    </sheetView>
  </sheetViews>
  <sheetFormatPr defaultColWidth="9" defaultRowHeight="24.9" customHeight="1" outlineLevelRow="4" outlineLevelCol="2"/>
  <cols>
    <col min="1" max="1" width="17.225" style="37" customWidth="1"/>
    <col min="2" max="3" width="32" customWidth="1"/>
  </cols>
  <sheetData>
    <row r="1" customFormat="1" customHeight="1" spans="1:1">
      <c r="A1" s="111" t="s">
        <v>1355</v>
      </c>
    </row>
    <row r="2" customFormat="1" ht="54.75" customHeight="1" spans="1:3">
      <c r="A2" s="20" t="s">
        <v>1356</v>
      </c>
      <c r="B2" s="20"/>
      <c r="C2" s="20"/>
    </row>
    <row r="3" customFormat="1" customHeight="1" spans="1:3">
      <c r="A3" s="38"/>
      <c r="B3" s="22"/>
      <c r="C3" s="39" t="s">
        <v>1261</v>
      </c>
    </row>
    <row r="4" customFormat="1" ht="59.25" customHeight="1" spans="1:3">
      <c r="A4" s="40" t="s">
        <v>1262</v>
      </c>
      <c r="B4" s="40" t="s">
        <v>1357</v>
      </c>
      <c r="C4" s="40" t="s">
        <v>1358</v>
      </c>
    </row>
    <row r="5" customFormat="1" ht="59.25" customHeight="1" spans="1:3">
      <c r="A5" s="41" t="s">
        <v>1265</v>
      </c>
      <c r="B5" s="42">
        <v>34.3</v>
      </c>
      <c r="C5" s="42">
        <v>34.3</v>
      </c>
    </row>
  </sheetData>
  <mergeCells count="1">
    <mergeCell ref="A2:C2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7"/>
  <sheetViews>
    <sheetView showGridLines="0" workbookViewId="0">
      <selection activeCell="A1" sqref="A1"/>
    </sheetView>
  </sheetViews>
  <sheetFormatPr defaultColWidth="9" defaultRowHeight="24.9" customHeight="1" outlineLevelCol="1"/>
  <cols>
    <col min="1" max="1" width="44.6666666666667" customWidth="1"/>
    <col min="2" max="2" width="31.6666666666667" customWidth="1"/>
  </cols>
  <sheetData>
    <row r="1" customHeight="1" spans="1:1">
      <c r="A1" s="1" t="s">
        <v>1359</v>
      </c>
    </row>
    <row r="2" ht="43.5" customHeight="1" spans="1:2">
      <c r="A2" s="20" t="s">
        <v>1360</v>
      </c>
      <c r="B2" s="20"/>
    </row>
    <row r="3" customHeight="1" spans="1:2">
      <c r="A3" s="230"/>
      <c r="B3" s="23" t="s">
        <v>55</v>
      </c>
    </row>
    <row r="4" customHeight="1" spans="1:2">
      <c r="A4" s="190" t="s">
        <v>1361</v>
      </c>
      <c r="B4" s="224" t="s">
        <v>1362</v>
      </c>
    </row>
    <row r="5" customHeight="1" spans="1:2">
      <c r="A5" s="225" t="s">
        <v>1363</v>
      </c>
      <c r="B5" s="231">
        <v>0</v>
      </c>
    </row>
    <row r="6" customHeight="1" spans="1:2">
      <c r="A6" s="232" t="s">
        <v>1364</v>
      </c>
      <c r="B6" s="231">
        <v>0</v>
      </c>
    </row>
    <row r="7" customHeight="1" spans="1:2">
      <c r="A7" s="225" t="s">
        <v>1365</v>
      </c>
      <c r="B7" s="189">
        <f>+B9</f>
        <v>70</v>
      </c>
    </row>
    <row r="8" customHeight="1" spans="1:2">
      <c r="A8" s="232" t="s">
        <v>1366</v>
      </c>
      <c r="B8" s="231">
        <v>0</v>
      </c>
    </row>
    <row r="9" customHeight="1" spans="1:2">
      <c r="A9" s="233" t="s">
        <v>1367</v>
      </c>
      <c r="B9" s="189">
        <v>70</v>
      </c>
    </row>
    <row r="10" customHeight="1" spans="1:2">
      <c r="A10" s="225" t="s">
        <v>1368</v>
      </c>
      <c r="B10" s="231">
        <v>0</v>
      </c>
    </row>
    <row r="11" customHeight="1" spans="1:2">
      <c r="A11" s="225" t="s">
        <v>1369</v>
      </c>
      <c r="B11" s="231">
        <v>0</v>
      </c>
    </row>
    <row r="12" customHeight="1" spans="1:2">
      <c r="A12" s="225"/>
      <c r="B12" s="231">
        <v>0</v>
      </c>
    </row>
    <row r="13" customHeight="1" spans="1:2">
      <c r="A13" s="225" t="s">
        <v>1370</v>
      </c>
      <c r="B13" s="189"/>
    </row>
    <row r="14" customHeight="1" spans="1:2">
      <c r="A14" s="228" t="s">
        <v>1371</v>
      </c>
      <c r="B14" s="229">
        <f>+B13+B7</f>
        <v>70</v>
      </c>
    </row>
    <row r="15" customHeight="1" spans="1:2">
      <c r="A15" s="225" t="s">
        <v>1372</v>
      </c>
      <c r="B15" s="189">
        <v>710</v>
      </c>
    </row>
    <row r="16" customHeight="1" spans="1:2">
      <c r="A16" s="225" t="s">
        <v>1300</v>
      </c>
      <c r="B16" s="189">
        <v>83</v>
      </c>
    </row>
    <row r="17" customHeight="1" spans="1:2">
      <c r="A17" s="228" t="s">
        <v>1373</v>
      </c>
      <c r="B17" s="229">
        <f>+B14+B15+B16</f>
        <v>863</v>
      </c>
    </row>
  </sheetData>
  <autoFilter xmlns:etc="http://www.wps.cn/officeDocument/2017/etCustomData" ref="A4:B17" etc:filterBottomFollowUsedRange="0">
    <extLst/>
  </autoFilter>
  <mergeCells count="1">
    <mergeCell ref="A2:B2"/>
  </mergeCells>
  <printOptions horizontalCentered="1"/>
  <pageMargins left="0.708661417322835" right="0.708661417322835" top="0.748031496062992" bottom="0.748031496062992" header="0.31496062992126" footer="0.31496062992126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4"/>
  <sheetViews>
    <sheetView showGridLines="0" workbookViewId="0">
      <selection activeCell="A1" sqref="A1"/>
    </sheetView>
  </sheetViews>
  <sheetFormatPr defaultColWidth="9" defaultRowHeight="24.9" customHeight="1" outlineLevelCol="1"/>
  <cols>
    <col min="1" max="1" width="46" customWidth="1"/>
    <col min="2" max="2" width="20" customWidth="1"/>
  </cols>
  <sheetData>
    <row r="1" customHeight="1" spans="1:1">
      <c r="A1" s="1" t="s">
        <v>1374</v>
      </c>
    </row>
    <row r="2" ht="37.5" customHeight="1" spans="1:2">
      <c r="A2" s="20" t="s">
        <v>1375</v>
      </c>
      <c r="B2" s="20"/>
    </row>
    <row r="3" customHeight="1" spans="1:2">
      <c r="A3" s="22"/>
      <c r="B3" s="23" t="s">
        <v>55</v>
      </c>
    </row>
    <row r="4" customHeight="1" spans="1:2">
      <c r="A4" s="190" t="s">
        <v>1361</v>
      </c>
      <c r="B4" s="224" t="s">
        <v>1362</v>
      </c>
    </row>
    <row r="5" customHeight="1" spans="1:2">
      <c r="A5" s="225" t="s">
        <v>1376</v>
      </c>
      <c r="B5" s="226">
        <v>0</v>
      </c>
    </row>
    <row r="6" customHeight="1" spans="1:2">
      <c r="A6" s="225" t="s">
        <v>1377</v>
      </c>
      <c r="B6" s="189">
        <f>+B7+B8+B9</f>
        <v>863</v>
      </c>
    </row>
    <row r="7" customHeight="1" spans="1:2">
      <c r="A7" s="227" t="s">
        <v>1378</v>
      </c>
      <c r="B7" s="189">
        <v>770</v>
      </c>
    </row>
    <row r="8" customHeight="1" spans="1:2">
      <c r="A8" s="225" t="s">
        <v>1379</v>
      </c>
      <c r="B8" s="226"/>
    </row>
    <row r="9" customHeight="1" spans="1:2">
      <c r="A9" s="227" t="s">
        <v>1380</v>
      </c>
      <c r="B9" s="189">
        <v>93</v>
      </c>
    </row>
    <row r="10" customHeight="1" spans="1:2">
      <c r="A10" s="225"/>
      <c r="B10" s="226"/>
    </row>
    <row r="11" customHeight="1" spans="1:2">
      <c r="A11" s="228" t="s">
        <v>1381</v>
      </c>
      <c r="B11" s="229">
        <f>+B5+B6</f>
        <v>863</v>
      </c>
    </row>
    <row r="12" customHeight="1" spans="1:2">
      <c r="A12" s="225" t="s">
        <v>1382</v>
      </c>
      <c r="B12" s="189">
        <v>0</v>
      </c>
    </row>
    <row r="13" customHeight="1" spans="1:2">
      <c r="A13" s="225" t="s">
        <v>1383</v>
      </c>
      <c r="B13" s="189">
        <v>0</v>
      </c>
    </row>
    <row r="14" customHeight="1" spans="1:2">
      <c r="A14" s="228" t="s">
        <v>1384</v>
      </c>
      <c r="B14" s="229">
        <f>+B11+B12+B13</f>
        <v>863</v>
      </c>
    </row>
  </sheetData>
  <mergeCells count="1">
    <mergeCell ref="A2:B2"/>
  </mergeCells>
  <printOptions horizontalCentered="1"/>
  <pageMargins left="0.708661417322835" right="0.708661417322835" top="0.748031496062992" bottom="0.748031496062992" header="0.31496062992126" footer="0.31496062992126"/>
  <pageSetup paperSize="9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showGridLines="0" workbookViewId="0">
      <selection activeCell="M10" sqref="M10"/>
    </sheetView>
  </sheetViews>
  <sheetFormatPr defaultColWidth="9" defaultRowHeight="24.9" customHeight="1" outlineLevelCol="7"/>
  <cols>
    <col min="1" max="1" width="20.6666666666667" customWidth="1"/>
    <col min="2" max="8" width="9.775" style="208" customWidth="1"/>
  </cols>
  <sheetData>
    <row r="1" customHeight="1" spans="1:1">
      <c r="A1" s="1" t="s">
        <v>1385</v>
      </c>
    </row>
    <row r="2" ht="36" customHeight="1" spans="1:8">
      <c r="A2" s="17" t="s">
        <v>1386</v>
      </c>
      <c r="B2" s="210"/>
      <c r="C2" s="210"/>
      <c r="D2" s="210"/>
      <c r="E2" s="210"/>
      <c r="F2" s="210"/>
      <c r="G2" s="210"/>
      <c r="H2" s="210"/>
    </row>
    <row r="3" customHeight="1" spans="1:8">
      <c r="A3" s="3"/>
      <c r="B3" s="211"/>
      <c r="C3" s="211"/>
      <c r="D3" s="211"/>
      <c r="E3" s="211"/>
      <c r="F3" s="211"/>
      <c r="G3" s="212" t="s">
        <v>1387</v>
      </c>
      <c r="H3" s="212"/>
    </row>
    <row r="4" ht="66" customHeight="1" spans="1:8">
      <c r="A4" s="119" t="s">
        <v>1388</v>
      </c>
      <c r="B4" s="222" t="s">
        <v>1389</v>
      </c>
      <c r="C4" s="222" t="s">
        <v>1390</v>
      </c>
      <c r="D4" s="222" t="s">
        <v>1391</v>
      </c>
      <c r="E4" s="222" t="s">
        <v>1392</v>
      </c>
      <c r="F4" s="222" t="s">
        <v>1393</v>
      </c>
      <c r="G4" s="222" t="s">
        <v>1394</v>
      </c>
      <c r="H4" s="222" t="s">
        <v>1395</v>
      </c>
    </row>
    <row r="5" ht="31.5" customHeight="1" spans="1:8">
      <c r="A5" s="152" t="s">
        <v>1396</v>
      </c>
      <c r="B5" s="223">
        <v>120422</v>
      </c>
      <c r="C5" s="223">
        <v>70305</v>
      </c>
      <c r="D5" s="223">
        <v>2511</v>
      </c>
      <c r="E5" s="223">
        <v>19946</v>
      </c>
      <c r="F5" s="223">
        <v>22066</v>
      </c>
      <c r="G5" s="223">
        <v>1874</v>
      </c>
      <c r="H5" s="223">
        <v>3720</v>
      </c>
    </row>
    <row r="6" ht="31.5" customHeight="1" spans="1:8">
      <c r="A6" s="152" t="s">
        <v>1397</v>
      </c>
      <c r="B6" s="216">
        <f>+C6+D6+E6+F6+G6+H6</f>
        <v>193160</v>
      </c>
      <c r="C6" s="216">
        <f>+C7+C8+C9+C10+C11+C12</f>
        <v>40906</v>
      </c>
      <c r="D6" s="216">
        <f t="shared" ref="D6:H6" si="0">+D7+D8+D9+D10+D11+D12</f>
        <v>60267</v>
      </c>
      <c r="E6" s="216">
        <f t="shared" si="0"/>
        <v>18157</v>
      </c>
      <c r="F6" s="216">
        <f t="shared" si="0"/>
        <v>67525</v>
      </c>
      <c r="G6" s="216">
        <f t="shared" si="0"/>
        <v>4785</v>
      </c>
      <c r="H6" s="216">
        <f t="shared" si="0"/>
        <v>1520</v>
      </c>
    </row>
    <row r="7" ht="31.5" customHeight="1" spans="1:8">
      <c r="A7" s="123" t="s">
        <v>1398</v>
      </c>
      <c r="B7" s="217">
        <v>87737</v>
      </c>
      <c r="C7" s="217">
        <v>18176</v>
      </c>
      <c r="D7" s="217">
        <v>27108</v>
      </c>
      <c r="E7" s="217">
        <v>16053</v>
      </c>
      <c r="F7" s="217">
        <v>23092</v>
      </c>
      <c r="G7" s="217">
        <v>1864</v>
      </c>
      <c r="H7" s="217">
        <v>1444</v>
      </c>
    </row>
    <row r="8" ht="31.5" customHeight="1" spans="1:8">
      <c r="A8" s="123" t="s">
        <v>1399</v>
      </c>
      <c r="B8" s="217">
        <v>1284</v>
      </c>
      <c r="C8" s="217">
        <v>390</v>
      </c>
      <c r="D8" s="217">
        <v>70</v>
      </c>
      <c r="E8" s="217">
        <v>310</v>
      </c>
      <c r="F8" s="217">
        <v>414</v>
      </c>
      <c r="G8" s="217">
        <v>30</v>
      </c>
      <c r="H8" s="217">
        <v>70</v>
      </c>
    </row>
    <row r="9" ht="31.5" customHeight="1" spans="1:8">
      <c r="A9" s="123" t="s">
        <v>1400</v>
      </c>
      <c r="B9" s="217">
        <v>99144</v>
      </c>
      <c r="C9" s="217">
        <v>22298</v>
      </c>
      <c r="D9" s="217">
        <v>31891</v>
      </c>
      <c r="E9" s="219">
        <v>936</v>
      </c>
      <c r="F9" s="217">
        <v>44019</v>
      </c>
      <c r="G9" s="219"/>
      <c r="H9" s="219"/>
    </row>
    <row r="10" ht="31.5" customHeight="1" spans="1:8">
      <c r="A10" s="123" t="s">
        <v>1401</v>
      </c>
      <c r="B10" s="217">
        <v>879</v>
      </c>
      <c r="C10" s="217">
        <v>27</v>
      </c>
      <c r="D10" s="219"/>
      <c r="E10" s="219">
        <v>850</v>
      </c>
      <c r="F10" s="219"/>
      <c r="G10" s="219"/>
      <c r="H10" s="217">
        <v>2</v>
      </c>
    </row>
    <row r="11" ht="31.5" customHeight="1" spans="1:8">
      <c r="A11" s="123" t="s">
        <v>1402</v>
      </c>
      <c r="B11" s="217">
        <v>1225</v>
      </c>
      <c r="C11" s="217">
        <v>15</v>
      </c>
      <c r="D11" s="217">
        <v>1198</v>
      </c>
      <c r="E11" s="219">
        <v>8</v>
      </c>
      <c r="F11" s="219"/>
      <c r="G11" s="219"/>
      <c r="H11" s="217">
        <v>4</v>
      </c>
    </row>
    <row r="12" ht="31.5" customHeight="1" spans="1:8">
      <c r="A12" s="123" t="s">
        <v>1403</v>
      </c>
      <c r="B12" s="217">
        <v>2891</v>
      </c>
      <c r="C12" s="219"/>
      <c r="D12" s="219"/>
      <c r="E12" s="219"/>
      <c r="F12" s="219"/>
      <c r="G12" s="217">
        <v>2891</v>
      </c>
      <c r="H12" s="219"/>
    </row>
    <row r="13" ht="31.5" customHeight="1" spans="1:8">
      <c r="A13" s="152" t="s">
        <v>1404</v>
      </c>
      <c r="B13" s="216">
        <f>+B5+B6</f>
        <v>313582</v>
      </c>
      <c r="C13" s="216">
        <f t="shared" ref="C13:H13" si="1">+C5+C6</f>
        <v>111211</v>
      </c>
      <c r="D13" s="216">
        <f t="shared" si="1"/>
        <v>62778</v>
      </c>
      <c r="E13" s="216">
        <f t="shared" si="1"/>
        <v>38103</v>
      </c>
      <c r="F13" s="216">
        <f t="shared" si="1"/>
        <v>89591</v>
      </c>
      <c r="G13" s="216">
        <f t="shared" si="1"/>
        <v>6659</v>
      </c>
      <c r="H13" s="216">
        <f t="shared" si="1"/>
        <v>5240</v>
      </c>
    </row>
  </sheetData>
  <mergeCells count="2">
    <mergeCell ref="A2:H2"/>
    <mergeCell ref="G3:H3"/>
  </mergeCells>
  <printOptions horizontalCentered="1"/>
  <pageMargins left="0.708661417322835" right="0.708661417322835" top="0.748031496062992" bottom="0.748031496062992" header="0.31496062992126" footer="0.31496062992126"/>
  <pageSetup paperSize="9" orientation="portrait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showGridLines="0" workbookViewId="0">
      <selection activeCell="K12" sqref="K12"/>
    </sheetView>
  </sheetViews>
  <sheetFormatPr defaultColWidth="9" defaultRowHeight="24.9" customHeight="1" outlineLevelCol="7"/>
  <cols>
    <col min="1" max="1" width="21" style="208" customWidth="1"/>
    <col min="2" max="2" width="10.1083333333333" style="208" customWidth="1"/>
    <col min="3" max="8" width="9.10833333333333" style="208" customWidth="1"/>
  </cols>
  <sheetData>
    <row r="1" ht="34.5" customHeight="1" spans="1:1">
      <c r="A1" s="209" t="s">
        <v>1405</v>
      </c>
    </row>
    <row r="2" ht="33" customHeight="1" spans="1:8">
      <c r="A2" s="210" t="s">
        <v>1406</v>
      </c>
      <c r="B2" s="210"/>
      <c r="C2" s="210"/>
      <c r="D2" s="210"/>
      <c r="E2" s="210"/>
      <c r="F2" s="210"/>
      <c r="G2" s="210"/>
      <c r="H2" s="210"/>
    </row>
    <row r="3" customHeight="1" spans="1:8">
      <c r="A3" s="211"/>
      <c r="B3" s="211"/>
      <c r="C3" s="211"/>
      <c r="D3" s="211"/>
      <c r="E3" s="211"/>
      <c r="F3" s="211"/>
      <c r="G3" s="212" t="s">
        <v>1387</v>
      </c>
      <c r="H3" s="212"/>
    </row>
    <row r="4" ht="83.25" customHeight="1" spans="1:8">
      <c r="A4" s="213" t="s">
        <v>1407</v>
      </c>
      <c r="B4" s="214" t="s">
        <v>1408</v>
      </c>
      <c r="C4" s="214" t="s">
        <v>1409</v>
      </c>
      <c r="D4" s="214" t="s">
        <v>1410</v>
      </c>
      <c r="E4" s="214" t="s">
        <v>1411</v>
      </c>
      <c r="F4" s="214" t="s">
        <v>1412</v>
      </c>
      <c r="G4" s="214" t="s">
        <v>1413</v>
      </c>
      <c r="H4" s="214" t="s">
        <v>1414</v>
      </c>
    </row>
    <row r="5" customHeight="1" spans="1:8">
      <c r="A5" s="215" t="s">
        <v>1415</v>
      </c>
      <c r="B5" s="216">
        <f>+C5+D5+E5+F5+G5+H5</f>
        <v>173450.52</v>
      </c>
      <c r="C5" s="216">
        <f>+C6+C7+C8</f>
        <v>23654.75</v>
      </c>
      <c r="D5" s="216">
        <f t="shared" ref="D5:H5" si="0">+D6+D7+D8</f>
        <v>60997.44</v>
      </c>
      <c r="E5" s="216">
        <f t="shared" si="0"/>
        <v>16741</v>
      </c>
      <c r="F5" s="216">
        <f t="shared" si="0"/>
        <v>67358</v>
      </c>
      <c r="G5" s="216">
        <f t="shared" si="0"/>
        <v>3235.33</v>
      </c>
      <c r="H5" s="216">
        <f t="shared" si="0"/>
        <v>1464</v>
      </c>
    </row>
    <row r="6" customHeight="1" spans="1:8">
      <c r="A6" s="213" t="s">
        <v>1416</v>
      </c>
      <c r="B6" s="217">
        <v>171471.52</v>
      </c>
      <c r="C6" s="217">
        <v>23629.75</v>
      </c>
      <c r="D6" s="217">
        <v>59815.44</v>
      </c>
      <c r="E6" s="217">
        <v>16587</v>
      </c>
      <c r="F6" s="217">
        <v>67358</v>
      </c>
      <c r="G6" s="217">
        <v>3215.33</v>
      </c>
      <c r="H6" s="217">
        <v>866</v>
      </c>
    </row>
    <row r="7" customHeight="1" spans="1:8">
      <c r="A7" s="218" t="s">
        <v>1417</v>
      </c>
      <c r="B7" s="217">
        <v>959</v>
      </c>
      <c r="C7" s="219"/>
      <c r="D7" s="217">
        <v>362</v>
      </c>
      <c r="E7" s="219"/>
      <c r="F7" s="219"/>
      <c r="G7" s="217"/>
      <c r="H7" s="217">
        <v>597</v>
      </c>
    </row>
    <row r="8" customHeight="1" spans="1:8">
      <c r="A8" s="218" t="s">
        <v>1418</v>
      </c>
      <c r="B8" s="217">
        <v>1020</v>
      </c>
      <c r="C8" s="217">
        <v>25</v>
      </c>
      <c r="D8" s="217">
        <v>820</v>
      </c>
      <c r="E8" s="219">
        <v>154</v>
      </c>
      <c r="F8" s="219"/>
      <c r="G8" s="219">
        <v>20</v>
      </c>
      <c r="H8" s="217">
        <v>1</v>
      </c>
    </row>
    <row r="9" customHeight="1" spans="1:8">
      <c r="A9" s="215" t="s">
        <v>1419</v>
      </c>
      <c r="B9" s="216">
        <v>3021</v>
      </c>
      <c r="C9" s="220">
        <v>0</v>
      </c>
      <c r="D9" s="220">
        <v>0</v>
      </c>
      <c r="E9" s="220">
        <v>0</v>
      </c>
      <c r="F9" s="220">
        <v>0</v>
      </c>
      <c r="G9" s="220">
        <v>2891</v>
      </c>
      <c r="H9" s="216">
        <v>130</v>
      </c>
    </row>
    <row r="10" customHeight="1" spans="1:8">
      <c r="A10" s="215" t="s">
        <v>1420</v>
      </c>
      <c r="B10" s="216">
        <f>+表十四!B13-表十五!B5-表十五!B9</f>
        <v>137110.48</v>
      </c>
      <c r="C10" s="216">
        <f>+表十四!C13-表十五!C5-表十五!C9</f>
        <v>87556.25</v>
      </c>
      <c r="D10" s="216">
        <f>+表十四!D13-表十五!D5-表十五!D9</f>
        <v>1780.56</v>
      </c>
      <c r="E10" s="216">
        <f>+表十四!E13-表十五!E5-表十五!E9</f>
        <v>21362</v>
      </c>
      <c r="F10" s="216">
        <f>+表十四!F13-表十五!F5-表十五!F9</f>
        <v>22233</v>
      </c>
      <c r="G10" s="216">
        <f>+表十四!G13-表十五!G5-表十五!G9</f>
        <v>532.67</v>
      </c>
      <c r="H10" s="216">
        <f>+表十四!H13-表十五!H5-表十五!H9</f>
        <v>3646</v>
      </c>
    </row>
    <row r="11" customHeight="1" spans="1:8">
      <c r="A11" s="215" t="s">
        <v>1421</v>
      </c>
      <c r="B11" s="216">
        <f>+B5+B9+B10</f>
        <v>313582</v>
      </c>
      <c r="C11" s="216">
        <f t="shared" ref="C11:H11" si="1">+C5+C9+C10</f>
        <v>111211</v>
      </c>
      <c r="D11" s="216">
        <f t="shared" si="1"/>
        <v>62778</v>
      </c>
      <c r="E11" s="216">
        <f t="shared" si="1"/>
        <v>38103</v>
      </c>
      <c r="F11" s="216">
        <f t="shared" si="1"/>
        <v>89591</v>
      </c>
      <c r="G11" s="216">
        <f t="shared" si="1"/>
        <v>6659</v>
      </c>
      <c r="H11" s="216">
        <f t="shared" si="1"/>
        <v>5240</v>
      </c>
    </row>
    <row r="12" customHeight="1" spans="2:8">
      <c r="B12" s="221"/>
      <c r="C12" s="221"/>
      <c r="D12" s="221"/>
      <c r="E12" s="221"/>
      <c r="F12" s="221"/>
      <c r="G12" s="221"/>
      <c r="H12" s="221"/>
    </row>
  </sheetData>
  <mergeCells count="2">
    <mergeCell ref="A2:H2"/>
    <mergeCell ref="G3:H3"/>
  </mergeCells>
  <printOptions horizontalCentered="1"/>
  <pageMargins left="0.708661417322835" right="0.708661417322835" top="0.748031496062992" bottom="0.748031496062992" header="0.31496062992126" footer="0.31496062992126"/>
  <pageSetup paperSize="9" orientation="portrait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7"/>
  <sheetViews>
    <sheetView showGridLines="0" workbookViewId="0">
      <selection activeCell="A1" sqref="A1"/>
    </sheetView>
  </sheetViews>
  <sheetFormatPr defaultColWidth="9" defaultRowHeight="24.9" customHeight="1" outlineLevelCol="3"/>
  <cols>
    <col min="1" max="1" width="40.1083333333333" customWidth="1"/>
    <col min="2" max="3" width="17.225" customWidth="1"/>
  </cols>
  <sheetData>
    <row r="1" customHeight="1" spans="1:1">
      <c r="A1" s="1" t="s">
        <v>1422</v>
      </c>
    </row>
    <row r="2" customHeight="1" spans="1:4">
      <c r="A2" s="148" t="s">
        <v>1423</v>
      </c>
      <c r="B2" s="148"/>
      <c r="C2" s="148"/>
      <c r="D2" s="115"/>
    </row>
    <row r="3" customHeight="1" spans="1:4">
      <c r="A3" s="115"/>
      <c r="B3" s="115"/>
      <c r="C3" s="203" t="s">
        <v>55</v>
      </c>
      <c r="D3" s="115"/>
    </row>
    <row r="4" ht="16.5" customHeight="1" spans="1:4">
      <c r="A4" s="77" t="s">
        <v>106</v>
      </c>
      <c r="B4" s="77" t="s">
        <v>80</v>
      </c>
      <c r="C4" s="77" t="s">
        <v>1424</v>
      </c>
      <c r="D4" s="115"/>
    </row>
    <row r="5" ht="16.5" customHeight="1" spans="1:4">
      <c r="A5" s="77"/>
      <c r="B5" s="77"/>
      <c r="C5" s="77"/>
      <c r="D5" s="115"/>
    </row>
    <row r="6" customHeight="1" spans="1:4">
      <c r="A6" s="79" t="s">
        <v>59</v>
      </c>
      <c r="B6" s="204">
        <v>165331</v>
      </c>
      <c r="C6" s="204">
        <f>++C7+C8</f>
        <v>171259</v>
      </c>
      <c r="D6" s="115"/>
    </row>
    <row r="7" customHeight="1" spans="1:4">
      <c r="A7" s="84" t="s">
        <v>1425</v>
      </c>
      <c r="B7" s="85">
        <v>104870</v>
      </c>
      <c r="C7" s="85">
        <v>107469</v>
      </c>
      <c r="D7" s="115"/>
    </row>
    <row r="8" customHeight="1" spans="1:4">
      <c r="A8" s="84" t="s">
        <v>1426</v>
      </c>
      <c r="B8" s="85">
        <v>60461</v>
      </c>
      <c r="C8" s="85">
        <v>63790</v>
      </c>
      <c r="D8" s="115"/>
    </row>
    <row r="9" customHeight="1" spans="1:4">
      <c r="A9" s="84" t="s">
        <v>1427</v>
      </c>
      <c r="B9" s="85">
        <v>28485</v>
      </c>
      <c r="C9" s="85">
        <v>34542</v>
      </c>
      <c r="D9" s="115"/>
    </row>
    <row r="10" customHeight="1" spans="1:4">
      <c r="A10" s="84" t="s">
        <v>1428</v>
      </c>
      <c r="B10" s="85">
        <v>31976</v>
      </c>
      <c r="C10" s="85">
        <v>29248</v>
      </c>
      <c r="D10" s="115"/>
    </row>
    <row r="11" customHeight="1" spans="1:4">
      <c r="A11" s="79" t="s">
        <v>64</v>
      </c>
      <c r="B11" s="204">
        <v>397049</v>
      </c>
      <c r="C11" s="204">
        <f>+C12+C15</f>
        <v>412534</v>
      </c>
      <c r="D11" s="115"/>
    </row>
    <row r="12" customHeight="1" spans="1:4">
      <c r="A12" s="84" t="s">
        <v>1429</v>
      </c>
      <c r="B12" s="85">
        <v>142967</v>
      </c>
      <c r="C12" s="85">
        <v>150144</v>
      </c>
      <c r="D12" s="115"/>
    </row>
    <row r="13" customHeight="1" spans="1:4">
      <c r="A13" s="84" t="s">
        <v>1430</v>
      </c>
      <c r="B13" s="85">
        <v>19803</v>
      </c>
      <c r="C13" s="85">
        <v>19803</v>
      </c>
      <c r="D13" s="115"/>
    </row>
    <row r="14" customHeight="1" spans="1:4">
      <c r="A14" s="84" t="s">
        <v>1431</v>
      </c>
      <c r="B14" s="85">
        <v>123164</v>
      </c>
      <c r="C14" s="85">
        <v>130341</v>
      </c>
      <c r="D14" s="115"/>
    </row>
    <row r="15" customHeight="1" spans="1:4">
      <c r="A15" s="81" t="s">
        <v>1432</v>
      </c>
      <c r="B15" s="85">
        <v>254082</v>
      </c>
      <c r="C15" s="85">
        <v>262390</v>
      </c>
      <c r="D15" s="115"/>
    </row>
    <row r="16" customHeight="1" spans="1:4">
      <c r="A16" s="84" t="s">
        <v>1433</v>
      </c>
      <c r="B16" s="85">
        <v>181764</v>
      </c>
      <c r="C16" s="85">
        <v>203042</v>
      </c>
      <c r="D16" s="115"/>
    </row>
    <row r="17" customHeight="1" spans="1:4">
      <c r="A17" s="84" t="s">
        <v>1434</v>
      </c>
      <c r="B17" s="85">
        <v>72318</v>
      </c>
      <c r="C17" s="85">
        <v>59348</v>
      </c>
      <c r="D17" s="115"/>
    </row>
    <row r="18" customHeight="1" spans="1:4">
      <c r="A18" s="79" t="s">
        <v>1435</v>
      </c>
      <c r="B18" s="204">
        <v>80815</v>
      </c>
      <c r="C18" s="204">
        <f>+C19</f>
        <v>114045</v>
      </c>
      <c r="D18" s="115"/>
    </row>
    <row r="19" customHeight="1" spans="1:4">
      <c r="A19" s="84" t="s">
        <v>1436</v>
      </c>
      <c r="B19" s="85">
        <v>80815</v>
      </c>
      <c r="C19" s="85">
        <v>114045</v>
      </c>
      <c r="D19" s="115"/>
    </row>
    <row r="20" customHeight="1" spans="1:4">
      <c r="A20" s="108" t="s">
        <v>1437</v>
      </c>
      <c r="B20" s="204">
        <v>42498</v>
      </c>
      <c r="C20" s="204">
        <f>+C21+C22+C23</f>
        <v>165494</v>
      </c>
      <c r="D20" s="115"/>
    </row>
    <row r="21" customHeight="1" spans="1:4">
      <c r="A21" s="205" t="s">
        <v>1438</v>
      </c>
      <c r="B21" s="85">
        <v>0</v>
      </c>
      <c r="C21" s="85"/>
      <c r="D21" s="115"/>
    </row>
    <row r="22" customHeight="1" spans="1:4">
      <c r="A22" s="84" t="s">
        <v>1439</v>
      </c>
      <c r="B22" s="85">
        <v>83</v>
      </c>
      <c r="C22" s="85"/>
      <c r="D22" s="115"/>
    </row>
    <row r="23" customHeight="1" spans="1:4">
      <c r="A23" s="84" t="s">
        <v>1440</v>
      </c>
      <c r="B23" s="85">
        <v>42415</v>
      </c>
      <c r="C23" s="85">
        <v>165494</v>
      </c>
      <c r="D23" s="115"/>
    </row>
    <row r="24" customHeight="1" spans="1:4">
      <c r="A24" s="79" t="s">
        <v>1441</v>
      </c>
      <c r="B24" s="206"/>
      <c r="C24" s="206"/>
      <c r="D24" s="115"/>
    </row>
    <row r="25" customHeight="1" spans="1:4">
      <c r="A25" s="79" t="s">
        <v>72</v>
      </c>
      <c r="B25" s="204">
        <v>44244</v>
      </c>
      <c r="C25" s="204">
        <v>28893</v>
      </c>
      <c r="D25" s="115"/>
    </row>
    <row r="26" customHeight="1" spans="1:4">
      <c r="A26" s="77" t="s">
        <v>73</v>
      </c>
      <c r="B26" s="204">
        <v>729937</v>
      </c>
      <c r="C26" s="204">
        <f>+C25+C24+C20+C18+C11+C6</f>
        <v>892225</v>
      </c>
      <c r="D26" s="115"/>
    </row>
    <row r="27" ht="31.5" customHeight="1" spans="1:3">
      <c r="A27" s="207"/>
      <c r="C27" s="15"/>
    </row>
  </sheetData>
  <mergeCells count="4">
    <mergeCell ref="A2:C2"/>
    <mergeCell ref="A4:A5"/>
    <mergeCell ref="B4:B5"/>
    <mergeCell ref="C4:C5"/>
  </mergeCells>
  <printOptions horizontalCentered="1"/>
  <pageMargins left="0.708661417322835" right="0.708661417322835" top="0.748031496062992" bottom="0.748031496062992" header="0.31496062992126" footer="0.3149606299212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52"/>
  <sheetViews>
    <sheetView showGridLines="0" topLeftCell="A26" workbookViewId="0">
      <selection activeCell="A38" sqref="A38"/>
    </sheetView>
  </sheetViews>
  <sheetFormatPr defaultColWidth="9" defaultRowHeight="13.5"/>
  <cols>
    <col min="1" max="1" width="9" style="43"/>
    <col min="4" max="4" width="9" customWidth="1"/>
  </cols>
  <sheetData>
    <row r="1" ht="39" customHeight="1" spans="1:8">
      <c r="A1" s="367" t="s">
        <v>1</v>
      </c>
      <c r="B1" s="368"/>
      <c r="C1" s="368"/>
      <c r="D1" s="368"/>
      <c r="E1" s="368"/>
      <c r="F1" s="368"/>
      <c r="G1" s="368"/>
      <c r="H1" s="368"/>
    </row>
    <row r="2" ht="22.5" spans="1:2">
      <c r="A2" s="369" t="s">
        <v>2</v>
      </c>
      <c r="B2" s="112"/>
    </row>
    <row r="3" ht="18" customHeight="1" spans="1:2">
      <c r="A3" s="370" t="s">
        <v>3</v>
      </c>
      <c r="B3" s="112"/>
    </row>
    <row r="4" ht="18" customHeight="1" spans="1:2">
      <c r="A4" s="371" t="s">
        <v>4</v>
      </c>
      <c r="B4" s="112"/>
    </row>
    <row r="5" ht="18" customHeight="1" spans="1:2">
      <c r="A5" s="371" t="s">
        <v>5</v>
      </c>
      <c r="B5" s="112"/>
    </row>
    <row r="6" ht="18" customHeight="1" spans="1:2">
      <c r="A6" s="371" t="s">
        <v>6</v>
      </c>
      <c r="B6" s="112"/>
    </row>
    <row r="7" ht="18" customHeight="1" spans="1:2">
      <c r="A7" s="371" t="s">
        <v>7</v>
      </c>
      <c r="B7" s="112"/>
    </row>
    <row r="8" ht="18" customHeight="1" spans="1:2">
      <c r="A8" s="371" t="s">
        <v>8</v>
      </c>
      <c r="B8" s="112"/>
    </row>
    <row r="9" ht="18" customHeight="1" spans="1:2">
      <c r="A9" s="371" t="s">
        <v>9</v>
      </c>
      <c r="B9" s="112"/>
    </row>
    <row r="10" ht="18" customHeight="1" spans="1:2">
      <c r="A10" s="372" t="s">
        <v>10</v>
      </c>
      <c r="B10" s="112"/>
    </row>
    <row r="11" ht="18" customHeight="1" spans="1:2">
      <c r="A11" s="372" t="s">
        <v>11</v>
      </c>
      <c r="B11" s="112"/>
    </row>
    <row r="12" ht="18" customHeight="1" spans="1:2">
      <c r="A12" s="370" t="s">
        <v>12</v>
      </c>
      <c r="B12" s="112"/>
    </row>
    <row r="13" ht="18" customHeight="1" spans="1:17">
      <c r="A13" s="371" t="s">
        <v>13</v>
      </c>
      <c r="B13" s="112"/>
      <c r="Q13" s="375"/>
    </row>
    <row r="14" ht="18" customHeight="1" spans="1:2">
      <c r="A14" s="371" t="s">
        <v>14</v>
      </c>
      <c r="B14" s="112"/>
    </row>
    <row r="15" ht="18" customHeight="1" spans="1:2">
      <c r="A15" s="371" t="s">
        <v>15</v>
      </c>
      <c r="B15" s="112"/>
    </row>
    <row r="16" ht="18" customHeight="1" spans="1:2">
      <c r="A16" s="372" t="s">
        <v>16</v>
      </c>
      <c r="B16" s="112"/>
    </row>
    <row r="17" ht="18" customHeight="1" spans="1:17">
      <c r="A17" s="370" t="s">
        <v>17</v>
      </c>
      <c r="B17" s="112"/>
      <c r="Q17" s="375"/>
    </row>
    <row r="18" ht="18" customHeight="1" spans="1:2">
      <c r="A18" s="371" t="s">
        <v>18</v>
      </c>
      <c r="B18" s="112"/>
    </row>
    <row r="19" ht="18" customHeight="1" spans="1:2">
      <c r="A19" s="371" t="s">
        <v>19</v>
      </c>
      <c r="B19" s="112"/>
    </row>
    <row r="20" ht="18" customHeight="1" spans="1:2">
      <c r="A20" s="373" t="s">
        <v>20</v>
      </c>
      <c r="B20" s="112"/>
    </row>
    <row r="21" ht="18" customHeight="1" spans="1:2">
      <c r="A21" s="371" t="s">
        <v>21</v>
      </c>
      <c r="B21" s="112"/>
    </row>
    <row r="22" ht="18" customHeight="1" spans="1:2">
      <c r="A22" s="371" t="s">
        <v>22</v>
      </c>
      <c r="B22" s="112"/>
    </row>
    <row r="23" ht="18" customHeight="1" spans="1:2">
      <c r="A23" s="369" t="s">
        <v>23</v>
      </c>
      <c r="B23" s="112"/>
    </row>
    <row r="24" ht="18" customHeight="1" spans="1:2">
      <c r="A24" s="370" t="s">
        <v>24</v>
      </c>
      <c r="B24" s="112"/>
    </row>
    <row r="25" ht="18" customHeight="1" spans="1:2">
      <c r="A25" s="371" t="s">
        <v>25</v>
      </c>
      <c r="B25" s="112"/>
    </row>
    <row r="26" ht="18" customHeight="1" spans="1:2">
      <c r="A26" s="371" t="s">
        <v>26</v>
      </c>
      <c r="B26" s="112"/>
    </row>
    <row r="27" ht="18" customHeight="1" spans="1:2">
      <c r="A27" s="371" t="s">
        <v>27</v>
      </c>
      <c r="B27" s="112"/>
    </row>
    <row r="28" ht="18" customHeight="1" spans="1:2">
      <c r="A28" s="371" t="s">
        <v>28</v>
      </c>
      <c r="B28" s="112"/>
    </row>
    <row r="29" ht="18" customHeight="1" spans="1:2">
      <c r="A29" s="372" t="s">
        <v>29</v>
      </c>
      <c r="B29" s="112"/>
    </row>
    <row r="30" ht="18" customHeight="1" spans="1:2">
      <c r="A30" s="371" t="s">
        <v>30</v>
      </c>
      <c r="B30" s="112"/>
    </row>
    <row r="31" ht="18" customHeight="1" spans="1:2">
      <c r="A31" s="371" t="s">
        <v>31</v>
      </c>
      <c r="B31" s="112"/>
    </row>
    <row r="32" ht="18" customHeight="1" spans="1:2">
      <c r="A32" s="372" t="s">
        <v>32</v>
      </c>
      <c r="B32" s="112"/>
    </row>
    <row r="33" ht="18" customHeight="1" spans="1:2">
      <c r="A33" s="372" t="s">
        <v>33</v>
      </c>
      <c r="B33" s="112"/>
    </row>
    <row r="34" ht="18" customHeight="1" spans="1:2">
      <c r="A34" s="371" t="s">
        <v>34</v>
      </c>
      <c r="B34" s="112"/>
    </row>
    <row r="35" ht="18" customHeight="1" spans="1:2">
      <c r="A35" s="372" t="s">
        <v>35</v>
      </c>
      <c r="B35" s="112"/>
    </row>
    <row r="36" ht="18" customHeight="1" spans="1:2">
      <c r="A36" s="370" t="s">
        <v>36</v>
      </c>
      <c r="B36" s="112"/>
    </row>
    <row r="37" ht="18" customHeight="1" spans="1:2">
      <c r="A37" s="371" t="s">
        <v>37</v>
      </c>
      <c r="B37" s="112"/>
    </row>
    <row r="38" ht="18" customHeight="1" spans="1:2">
      <c r="A38" s="371" t="s">
        <v>38</v>
      </c>
      <c r="B38" s="112"/>
    </row>
    <row r="39" ht="18" customHeight="1" spans="1:2">
      <c r="A39" s="371" t="s">
        <v>39</v>
      </c>
      <c r="B39" s="112"/>
    </row>
    <row r="40" ht="18" customHeight="1" spans="1:2">
      <c r="A40" s="371" t="s">
        <v>40</v>
      </c>
      <c r="B40" s="112"/>
    </row>
    <row r="41" ht="18" customHeight="1" spans="1:2">
      <c r="A41" s="371" t="s">
        <v>41</v>
      </c>
      <c r="B41" s="112"/>
    </row>
    <row r="42" ht="18" customHeight="1" spans="1:2">
      <c r="A42" s="372" t="s">
        <v>42</v>
      </c>
      <c r="B42" s="112"/>
    </row>
    <row r="43" ht="18" customHeight="1" spans="1:2">
      <c r="A43" s="372" t="s">
        <v>43</v>
      </c>
      <c r="B43" s="112"/>
    </row>
    <row r="44" ht="18" customHeight="1" spans="1:2">
      <c r="A44" s="372" t="s">
        <v>44</v>
      </c>
      <c r="B44" s="112"/>
    </row>
    <row r="45" ht="18" customHeight="1" spans="1:2">
      <c r="A45" s="370" t="s">
        <v>45</v>
      </c>
      <c r="B45" s="112"/>
    </row>
    <row r="46" ht="18" customHeight="1" spans="1:2">
      <c r="A46" s="371" t="s">
        <v>46</v>
      </c>
      <c r="B46" s="112"/>
    </row>
    <row r="47" ht="18" customHeight="1" spans="1:2">
      <c r="A47" s="371" t="s">
        <v>47</v>
      </c>
      <c r="B47" s="112"/>
    </row>
    <row r="48" ht="18" customHeight="1" spans="1:2">
      <c r="A48" s="372" t="s">
        <v>48</v>
      </c>
      <c r="B48" s="112"/>
    </row>
    <row r="49" ht="18" customHeight="1" spans="1:2">
      <c r="A49" s="372" t="s">
        <v>49</v>
      </c>
      <c r="B49" s="112"/>
    </row>
    <row r="50" ht="18" customHeight="1" spans="1:2">
      <c r="A50" s="370" t="s">
        <v>50</v>
      </c>
      <c r="B50" s="112"/>
    </row>
    <row r="51" ht="18" customHeight="1" spans="1:2">
      <c r="A51" s="371" t="s">
        <v>51</v>
      </c>
      <c r="B51" s="112"/>
    </row>
    <row r="52" ht="18" customHeight="1" spans="1:2">
      <c r="A52" s="374" t="s">
        <v>52</v>
      </c>
      <c r="B52" s="112"/>
    </row>
  </sheetData>
  <mergeCells count="1">
    <mergeCell ref="A1:H1"/>
  </mergeCells>
  <pageMargins left="0.7" right="0.865972222222222" top="0.393055555555556" bottom="0.393055555555556" header="0.3" footer="0.3"/>
  <pageSetup paperSize="9" scale="7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2"/>
  <sheetViews>
    <sheetView showGridLines="0" workbookViewId="0">
      <selection activeCell="A1" sqref="A1"/>
    </sheetView>
  </sheetViews>
  <sheetFormatPr defaultColWidth="9" defaultRowHeight="24.9" customHeight="1" outlineLevelCol="3"/>
  <cols>
    <col min="1" max="1" width="41.775" customWidth="1"/>
    <col min="2" max="3" width="18.6666666666667" customWidth="1"/>
  </cols>
  <sheetData>
    <row r="1" customHeight="1" spans="1:1">
      <c r="A1" s="16" t="s">
        <v>1442</v>
      </c>
    </row>
    <row r="2" customHeight="1" spans="1:4">
      <c r="A2" s="149" t="s">
        <v>1443</v>
      </c>
      <c r="B2" s="149"/>
      <c r="C2" s="149"/>
      <c r="D2" s="115"/>
    </row>
    <row r="3" customHeight="1" spans="1:4">
      <c r="A3" s="115"/>
      <c r="B3" s="192" t="s">
        <v>55</v>
      </c>
      <c r="C3" s="192"/>
      <c r="D3" s="115"/>
    </row>
    <row r="4" customHeight="1" spans="1:4">
      <c r="A4" s="193" t="s">
        <v>106</v>
      </c>
      <c r="B4" s="194" t="s">
        <v>80</v>
      </c>
      <c r="C4" s="195" t="s">
        <v>1424</v>
      </c>
      <c r="D4" s="115"/>
    </row>
    <row r="5" ht="1.5" customHeight="1" spans="1:4">
      <c r="A5" s="193"/>
      <c r="B5" s="194"/>
      <c r="C5" s="195"/>
      <c r="D5" s="115"/>
    </row>
    <row r="6" ht="23.1" customHeight="1" spans="1:4">
      <c r="A6" s="196" t="s">
        <v>108</v>
      </c>
      <c r="B6" s="197">
        <v>643060</v>
      </c>
      <c r="C6" s="197">
        <f>+SUM(C7:C27)</f>
        <v>788268</v>
      </c>
      <c r="D6" s="115"/>
    </row>
    <row r="7" ht="23.1" customHeight="1" spans="1:4">
      <c r="A7" s="198" t="s">
        <v>1444</v>
      </c>
      <c r="B7" s="199">
        <v>37722</v>
      </c>
      <c r="C7" s="199">
        <f>63223-1544</f>
        <v>61679</v>
      </c>
      <c r="D7" s="115"/>
    </row>
    <row r="8" ht="23.1" customHeight="1" spans="1:4">
      <c r="A8" s="198" t="s">
        <v>1445</v>
      </c>
      <c r="B8" s="199">
        <v>1846</v>
      </c>
      <c r="C8" s="199"/>
      <c r="D8" s="115"/>
    </row>
    <row r="9" ht="23.1" customHeight="1" spans="1:4">
      <c r="A9" s="198" t="s">
        <v>1446</v>
      </c>
      <c r="B9" s="199">
        <v>11871</v>
      </c>
      <c r="C9" s="199">
        <v>24241</v>
      </c>
      <c r="D9" s="115"/>
    </row>
    <row r="10" ht="23.1" customHeight="1" spans="1:4">
      <c r="A10" s="198" t="s">
        <v>1447</v>
      </c>
      <c r="B10" s="199">
        <v>85966</v>
      </c>
      <c r="C10" s="199">
        <v>110952</v>
      </c>
      <c r="D10" s="115"/>
    </row>
    <row r="11" ht="23.1" customHeight="1" spans="1:4">
      <c r="A11" s="198" t="s">
        <v>1448</v>
      </c>
      <c r="B11" s="199">
        <v>1664</v>
      </c>
      <c r="C11" s="199">
        <v>546</v>
      </c>
      <c r="D11" s="115"/>
    </row>
    <row r="12" ht="23.1" customHeight="1" spans="1:4">
      <c r="A12" s="198" t="s">
        <v>1449</v>
      </c>
      <c r="B12" s="199">
        <v>5875</v>
      </c>
      <c r="C12" s="199">
        <v>6873</v>
      </c>
      <c r="D12" s="115"/>
    </row>
    <row r="13" ht="23.1" customHeight="1" spans="1:4">
      <c r="A13" s="198" t="s">
        <v>1450</v>
      </c>
      <c r="B13" s="199">
        <v>93467</v>
      </c>
      <c r="C13" s="199">
        <v>123490</v>
      </c>
      <c r="D13" s="115"/>
    </row>
    <row r="14" ht="23.1" customHeight="1" spans="1:4">
      <c r="A14" s="198" t="s">
        <v>1451</v>
      </c>
      <c r="B14" s="199">
        <v>76423</v>
      </c>
      <c r="C14" s="199">
        <v>109653</v>
      </c>
      <c r="D14" s="115"/>
    </row>
    <row r="15" ht="23.1" customHeight="1" spans="1:4">
      <c r="A15" s="198" t="s">
        <v>1452</v>
      </c>
      <c r="B15" s="199">
        <v>17069</v>
      </c>
      <c r="C15" s="200">
        <v>1386</v>
      </c>
      <c r="D15" s="115"/>
    </row>
    <row r="16" ht="23.1" customHeight="1" spans="1:4">
      <c r="A16" s="198" t="s">
        <v>1453</v>
      </c>
      <c r="B16" s="199">
        <v>11332</v>
      </c>
      <c r="C16" s="200">
        <v>20174</v>
      </c>
      <c r="D16" s="115"/>
    </row>
    <row r="17" ht="23.1" customHeight="1" spans="1:4">
      <c r="A17" s="198" t="s">
        <v>1454</v>
      </c>
      <c r="B17" s="199">
        <v>114335</v>
      </c>
      <c r="C17" s="200">
        <v>195199</v>
      </c>
      <c r="D17" s="115"/>
    </row>
    <row r="18" ht="23.1" customHeight="1" spans="1:4">
      <c r="A18" s="198" t="s">
        <v>1455</v>
      </c>
      <c r="B18" s="199">
        <v>14271</v>
      </c>
      <c r="C18" s="200">
        <v>48059</v>
      </c>
      <c r="D18" s="115"/>
    </row>
    <row r="19" ht="23.1" customHeight="1" spans="1:4">
      <c r="A19" s="198" t="s">
        <v>1456</v>
      </c>
      <c r="B19" s="199">
        <v>5912</v>
      </c>
      <c r="C19" s="200">
        <v>1572</v>
      </c>
      <c r="D19" s="115"/>
    </row>
    <row r="20" ht="23.1" customHeight="1" spans="1:4">
      <c r="A20" s="198" t="s">
        <v>1457</v>
      </c>
      <c r="B20" s="199">
        <v>1066</v>
      </c>
      <c r="C20" s="200">
        <v>383</v>
      </c>
      <c r="D20" s="115"/>
    </row>
    <row r="21" ht="23.1" customHeight="1" spans="1:4">
      <c r="A21" s="198" t="s">
        <v>1458</v>
      </c>
      <c r="B21" s="199">
        <v>55</v>
      </c>
      <c r="C21" s="200"/>
      <c r="D21" s="115"/>
    </row>
    <row r="22" ht="23.1" customHeight="1" spans="1:4">
      <c r="A22" s="198" t="s">
        <v>1459</v>
      </c>
      <c r="B22" s="199">
        <v>5568</v>
      </c>
      <c r="C22" s="200">
        <v>13270</v>
      </c>
      <c r="D22" s="115"/>
    </row>
    <row r="23" ht="23.1" customHeight="1" spans="1:4">
      <c r="A23" s="198" t="s">
        <v>1460</v>
      </c>
      <c r="B23" s="199">
        <v>14349</v>
      </c>
      <c r="C23" s="200">
        <v>26330</v>
      </c>
      <c r="D23" s="115"/>
    </row>
    <row r="24" ht="23.1" customHeight="1" spans="1:4">
      <c r="A24" s="198" t="s">
        <v>1461</v>
      </c>
      <c r="B24" s="199">
        <v>365</v>
      </c>
      <c r="C24" s="200"/>
      <c r="D24" s="115"/>
    </row>
    <row r="25" ht="23.1" customHeight="1" spans="1:4">
      <c r="A25" s="198" t="s">
        <v>1462</v>
      </c>
      <c r="B25" s="199">
        <v>4390</v>
      </c>
      <c r="C25" s="200">
        <v>2550</v>
      </c>
      <c r="D25" s="115"/>
    </row>
    <row r="26" ht="23.1" customHeight="1" spans="1:4">
      <c r="A26" s="198" t="s">
        <v>1463</v>
      </c>
      <c r="B26" s="199">
        <v>28899</v>
      </c>
      <c r="C26" s="200">
        <v>30000</v>
      </c>
      <c r="D26" s="115"/>
    </row>
    <row r="27" ht="23.1" customHeight="1" spans="1:4">
      <c r="A27" s="198" t="s">
        <v>1464</v>
      </c>
      <c r="B27" s="199">
        <v>110615</v>
      </c>
      <c r="C27" s="199">
        <v>11911</v>
      </c>
      <c r="D27" s="115"/>
    </row>
    <row r="28" ht="23.1" customHeight="1" spans="1:4">
      <c r="A28" s="196" t="s">
        <v>109</v>
      </c>
      <c r="B28" s="197">
        <v>7990</v>
      </c>
      <c r="C28" s="197">
        <v>12862</v>
      </c>
      <c r="D28" s="115"/>
    </row>
    <row r="29" ht="23.1" customHeight="1" spans="1:4">
      <c r="A29" s="196" t="s">
        <v>110</v>
      </c>
      <c r="B29" s="201"/>
      <c r="C29" s="201"/>
      <c r="D29" s="115"/>
    </row>
    <row r="30" ht="23.1" customHeight="1" spans="1:4">
      <c r="A30" s="196" t="s">
        <v>1465</v>
      </c>
      <c r="B30" s="197">
        <v>78887</v>
      </c>
      <c r="C30" s="197">
        <f>+C31</f>
        <v>91095</v>
      </c>
      <c r="D30" s="115"/>
    </row>
    <row r="31" ht="23.1" customHeight="1" spans="1:4">
      <c r="A31" s="198" t="s">
        <v>1466</v>
      </c>
      <c r="B31" s="199">
        <v>78887</v>
      </c>
      <c r="C31" s="199">
        <v>91095</v>
      </c>
      <c r="D31" s="115"/>
    </row>
    <row r="32" ht="23.1" customHeight="1" spans="1:4">
      <c r="A32" s="202" t="s">
        <v>115</v>
      </c>
      <c r="B32" s="197">
        <v>729937</v>
      </c>
      <c r="C32" s="197">
        <f>+C6+C28+C29+C30</f>
        <v>892225</v>
      </c>
      <c r="D32" s="115"/>
    </row>
  </sheetData>
  <mergeCells count="5">
    <mergeCell ref="A2:C2"/>
    <mergeCell ref="B3:C3"/>
    <mergeCell ref="A4:A5"/>
    <mergeCell ref="B4:B5"/>
    <mergeCell ref="C4:C5"/>
  </mergeCells>
  <printOptions horizontalCentered="1"/>
  <pageMargins left="0.708661417322835" right="0.708661417322835" top="0.748031496062992" bottom="0.748031496062992" header="0.31496062992126" footer="0.31496062992126"/>
  <pageSetup paperSize="9" orientation="portrait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5"/>
  <sheetViews>
    <sheetView showGridLines="0" workbookViewId="0">
      <selection activeCell="A1" sqref="A1"/>
    </sheetView>
  </sheetViews>
  <sheetFormatPr defaultColWidth="9" defaultRowHeight="24.9" customHeight="1" outlineLevelCol="4"/>
  <cols>
    <col min="1" max="1" width="36.1083333333333" customWidth="1"/>
    <col min="2" max="3" width="19.4416666666667" customWidth="1"/>
  </cols>
  <sheetData>
    <row r="1" customHeight="1" spans="1:1">
      <c r="A1" s="16" t="s">
        <v>1467</v>
      </c>
    </row>
    <row r="2" ht="30" customHeight="1" spans="1:4">
      <c r="A2" s="148" t="s">
        <v>1468</v>
      </c>
      <c r="B2" s="148"/>
      <c r="C2" s="148"/>
      <c r="D2" s="115"/>
    </row>
    <row r="3" customHeight="1" spans="1:4">
      <c r="A3" s="115"/>
      <c r="B3" s="115"/>
      <c r="C3" s="175" t="s">
        <v>55</v>
      </c>
      <c r="D3" s="115"/>
    </row>
    <row r="4" s="37" customFormat="1" ht="32.25" customHeight="1" spans="1:4">
      <c r="A4" s="176" t="s">
        <v>1469</v>
      </c>
      <c r="B4" s="177" t="s">
        <v>1470</v>
      </c>
      <c r="C4" s="178" t="s">
        <v>1471</v>
      </c>
      <c r="D4" s="179"/>
    </row>
    <row r="5" customHeight="1" spans="1:4">
      <c r="A5" s="180" t="s">
        <v>82</v>
      </c>
      <c r="B5" s="181">
        <f>+SUM(B6:B18)</f>
        <v>99508</v>
      </c>
      <c r="C5" s="181">
        <v>107469</v>
      </c>
      <c r="D5" s="115"/>
    </row>
    <row r="6" customHeight="1" spans="1:5">
      <c r="A6" s="182" t="s">
        <v>1472</v>
      </c>
      <c r="B6" s="183">
        <v>21500</v>
      </c>
      <c r="C6" s="184">
        <v>26250</v>
      </c>
      <c r="D6" s="115"/>
      <c r="E6" s="15"/>
    </row>
    <row r="7" customHeight="1" spans="1:5">
      <c r="A7" s="182" t="s">
        <v>1473</v>
      </c>
      <c r="B7" s="183">
        <v>5403</v>
      </c>
      <c r="C7" s="184">
        <v>7280</v>
      </c>
      <c r="D7" s="115"/>
      <c r="E7" s="15"/>
    </row>
    <row r="8" customHeight="1" spans="1:5">
      <c r="A8" s="182" t="s">
        <v>1474</v>
      </c>
      <c r="B8" s="183">
        <v>5335</v>
      </c>
      <c r="C8" s="184">
        <v>1960</v>
      </c>
      <c r="D8" s="115"/>
      <c r="E8" s="15"/>
    </row>
    <row r="9" customHeight="1" spans="1:5">
      <c r="A9" s="182" t="s">
        <v>1475</v>
      </c>
      <c r="B9" s="183">
        <v>1576</v>
      </c>
      <c r="C9" s="184">
        <v>7500</v>
      </c>
      <c r="D9" s="115"/>
      <c r="E9" s="15"/>
    </row>
    <row r="10" customHeight="1" spans="1:5">
      <c r="A10" s="182" t="s">
        <v>1476</v>
      </c>
      <c r="B10" s="183">
        <v>2480</v>
      </c>
      <c r="C10" s="184">
        <v>3625</v>
      </c>
      <c r="D10" s="115"/>
      <c r="E10" s="15"/>
    </row>
    <row r="11" customHeight="1" spans="1:5">
      <c r="A11" s="182" t="s">
        <v>1477</v>
      </c>
      <c r="B11" s="183">
        <v>3425</v>
      </c>
      <c r="C11" s="184">
        <v>4014</v>
      </c>
      <c r="D11" s="115"/>
      <c r="E11" s="15"/>
    </row>
    <row r="12" customHeight="1" spans="1:5">
      <c r="A12" s="182" t="s">
        <v>1478</v>
      </c>
      <c r="B12" s="183">
        <v>1570</v>
      </c>
      <c r="C12" s="184">
        <v>1800</v>
      </c>
      <c r="D12" s="115"/>
      <c r="E12" s="15"/>
    </row>
    <row r="13" customHeight="1" spans="1:5">
      <c r="A13" s="182" t="s">
        <v>1479</v>
      </c>
      <c r="B13" s="183">
        <v>1031</v>
      </c>
      <c r="C13" s="184">
        <v>1400</v>
      </c>
      <c r="D13" s="115"/>
      <c r="E13" s="15"/>
    </row>
    <row r="14" customHeight="1" spans="1:5">
      <c r="A14" s="182" t="s">
        <v>1480</v>
      </c>
      <c r="B14" s="183">
        <v>13907</v>
      </c>
      <c r="C14" s="184">
        <v>15000</v>
      </c>
      <c r="D14" s="115"/>
      <c r="E14" s="15"/>
    </row>
    <row r="15" customHeight="1" spans="1:5">
      <c r="A15" s="182" t="s">
        <v>1481</v>
      </c>
      <c r="B15" s="183">
        <v>2132</v>
      </c>
      <c r="C15" s="184">
        <v>2500</v>
      </c>
      <c r="D15" s="115"/>
      <c r="E15" s="15"/>
    </row>
    <row r="16" customHeight="1" spans="1:5">
      <c r="A16" s="182" t="s">
        <v>1482</v>
      </c>
      <c r="B16" s="183">
        <v>7368</v>
      </c>
      <c r="C16" s="184">
        <v>3000</v>
      </c>
      <c r="D16" s="115"/>
      <c r="E16" s="15"/>
    </row>
    <row r="17" customHeight="1" spans="1:5">
      <c r="A17" s="182" t="s">
        <v>1483</v>
      </c>
      <c r="B17" s="183">
        <v>33663</v>
      </c>
      <c r="C17" s="184">
        <v>33000</v>
      </c>
      <c r="D17" s="115"/>
      <c r="E17" s="15"/>
    </row>
    <row r="18" customHeight="1" spans="1:5">
      <c r="A18" s="182" t="s">
        <v>1484</v>
      </c>
      <c r="B18" s="183">
        <v>118</v>
      </c>
      <c r="C18" s="184">
        <v>140</v>
      </c>
      <c r="D18" s="115"/>
      <c r="E18" s="15"/>
    </row>
    <row r="19" customHeight="1" spans="1:5">
      <c r="A19" s="185" t="s">
        <v>96</v>
      </c>
      <c r="B19" s="186">
        <f>SUM(B20:B24)</f>
        <v>59065</v>
      </c>
      <c r="C19" s="186">
        <f>+SUM(C20:C24)</f>
        <v>63790</v>
      </c>
      <c r="D19" s="115"/>
      <c r="E19" s="15"/>
    </row>
    <row r="20" customHeight="1" spans="1:5">
      <c r="A20" s="187" t="s">
        <v>1485</v>
      </c>
      <c r="B20" s="183">
        <v>5792</v>
      </c>
      <c r="C20" s="188">
        <v>5312</v>
      </c>
      <c r="D20" s="115"/>
      <c r="E20" s="15"/>
    </row>
    <row r="21" customHeight="1" spans="1:5">
      <c r="A21" s="187" t="s">
        <v>1486</v>
      </c>
      <c r="B21" s="183">
        <v>11192</v>
      </c>
      <c r="C21" s="188">
        <v>7045</v>
      </c>
      <c r="D21" s="115"/>
      <c r="E21" s="15"/>
    </row>
    <row r="22" customHeight="1" spans="1:5">
      <c r="A22" s="187" t="s">
        <v>1487</v>
      </c>
      <c r="B22" s="183">
        <v>13403</v>
      </c>
      <c r="C22" s="188">
        <v>8324</v>
      </c>
      <c r="D22" s="115"/>
      <c r="E22" s="15"/>
    </row>
    <row r="23" customHeight="1" spans="1:5">
      <c r="A23" s="187" t="s">
        <v>1488</v>
      </c>
      <c r="B23" s="183">
        <v>27522</v>
      </c>
      <c r="C23" s="189">
        <v>41079</v>
      </c>
      <c r="D23" s="115"/>
      <c r="E23" s="15"/>
    </row>
    <row r="24" customHeight="1" spans="1:5">
      <c r="A24" s="187" t="s">
        <v>1489</v>
      </c>
      <c r="B24" s="183">
        <v>1156</v>
      </c>
      <c r="C24" s="188">
        <v>2030</v>
      </c>
      <c r="E24" s="15"/>
    </row>
    <row r="25" customHeight="1" spans="1:5">
      <c r="A25" s="190" t="s">
        <v>1490</v>
      </c>
      <c r="B25" s="191">
        <f>B5+B19</f>
        <v>158573</v>
      </c>
      <c r="C25" s="191">
        <f>++C19+C5</f>
        <v>171259</v>
      </c>
      <c r="E25" s="15"/>
    </row>
  </sheetData>
  <mergeCells count="1">
    <mergeCell ref="A2:C2"/>
  </mergeCells>
  <printOptions horizontalCentered="1"/>
  <pageMargins left="0.708661417322835" right="0.708661417322835" top="0.748031496062992" bottom="0.748031496062992" header="0.31496062992126" footer="0.31496062992126"/>
  <pageSetup paperSize="9" orientation="portrait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550"/>
  <sheetViews>
    <sheetView showGridLines="0" workbookViewId="0">
      <pane ySplit="4" topLeftCell="A412" activePane="bottomLeft" state="frozen"/>
      <selection/>
      <selection pane="bottomLeft" activeCell="B430" sqref="B430"/>
    </sheetView>
  </sheetViews>
  <sheetFormatPr defaultColWidth="9" defaultRowHeight="24.9" customHeight="1" outlineLevelCol="2"/>
  <cols>
    <col min="1" max="1" width="20.125" style="112" customWidth="1"/>
    <col min="2" max="2" width="44.8916666666667" customWidth="1"/>
    <col min="3" max="3" width="26.4416666666667" style="170" customWidth="1"/>
  </cols>
  <sheetData>
    <row r="1" customHeight="1" spans="1:1">
      <c r="A1" s="112" t="s">
        <v>1491</v>
      </c>
    </row>
    <row r="2" customHeight="1" spans="1:3">
      <c r="A2" s="171" t="s">
        <v>1492</v>
      </c>
      <c r="B2" s="171"/>
      <c r="C2" s="172"/>
    </row>
    <row r="3" customHeight="1" spans="1:3">
      <c r="A3" s="173"/>
      <c r="C3" s="174" t="s">
        <v>55</v>
      </c>
    </row>
    <row r="4" customHeight="1" spans="1:3">
      <c r="A4" s="24" t="s">
        <v>1493</v>
      </c>
      <c r="B4" s="24" t="s">
        <v>1361</v>
      </c>
      <c r="C4" s="160" t="s">
        <v>1494</v>
      </c>
    </row>
    <row r="5" customHeight="1" spans="1:3">
      <c r="A5" s="161" t="s">
        <v>1495</v>
      </c>
      <c r="B5" s="162"/>
      <c r="C5" s="163">
        <f>+SUM(C6:C21500)/3</f>
        <v>788268</v>
      </c>
    </row>
    <row r="6" customHeight="1" spans="1:3">
      <c r="A6" s="164">
        <v>201</v>
      </c>
      <c r="B6" s="164" t="s">
        <v>124</v>
      </c>
      <c r="C6" s="165">
        <v>61678</v>
      </c>
    </row>
    <row r="7" customHeight="1" spans="1:3">
      <c r="A7" s="164">
        <v>20101</v>
      </c>
      <c r="B7" s="164" t="s">
        <v>1496</v>
      </c>
      <c r="C7" s="165">
        <v>1612</v>
      </c>
    </row>
    <row r="8" customHeight="1" spans="1:3">
      <c r="A8" s="164">
        <v>2010101</v>
      </c>
      <c r="B8" s="164" t="s">
        <v>1497</v>
      </c>
      <c r="C8" s="165">
        <v>1473</v>
      </c>
    </row>
    <row r="9" customHeight="1" spans="1:3">
      <c r="A9" s="164">
        <v>2010102</v>
      </c>
      <c r="B9" s="164" t="s">
        <v>1498</v>
      </c>
      <c r="C9" s="165">
        <v>119</v>
      </c>
    </row>
    <row r="10" customHeight="1" spans="1:3">
      <c r="A10" s="164">
        <v>2010104</v>
      </c>
      <c r="B10" s="164" t="s">
        <v>1499</v>
      </c>
      <c r="C10" s="165">
        <v>0</v>
      </c>
    </row>
    <row r="11" customHeight="1" spans="1:3">
      <c r="A11" s="164">
        <v>2010108</v>
      </c>
      <c r="B11" s="166" t="s">
        <v>1500</v>
      </c>
      <c r="C11" s="165">
        <v>0</v>
      </c>
    </row>
    <row r="12" customHeight="1" spans="1:3">
      <c r="A12" s="161">
        <v>2010199</v>
      </c>
      <c r="B12" s="162" t="s">
        <v>1501</v>
      </c>
      <c r="C12" s="165">
        <v>20</v>
      </c>
    </row>
    <row r="13" customHeight="1" spans="1:3">
      <c r="A13" s="161">
        <v>20102</v>
      </c>
      <c r="B13" s="162" t="s">
        <v>1502</v>
      </c>
      <c r="C13" s="165">
        <v>1132</v>
      </c>
    </row>
    <row r="14" customHeight="1" spans="1:3">
      <c r="A14" s="164">
        <v>2010201</v>
      </c>
      <c r="B14" s="164" t="s">
        <v>1497</v>
      </c>
      <c r="C14" s="165">
        <v>893</v>
      </c>
    </row>
    <row r="15" customHeight="1" spans="1:3">
      <c r="A15" s="164">
        <v>2010202</v>
      </c>
      <c r="B15" s="164" t="s">
        <v>1498</v>
      </c>
      <c r="C15" s="165">
        <v>239</v>
      </c>
    </row>
    <row r="16" customHeight="1" spans="1:3">
      <c r="A16" s="164">
        <v>2010299</v>
      </c>
      <c r="B16" s="166" t="s">
        <v>1503</v>
      </c>
      <c r="C16" s="165">
        <v>0</v>
      </c>
    </row>
    <row r="17" customHeight="1" spans="1:3">
      <c r="A17" s="164">
        <v>20103</v>
      </c>
      <c r="B17" s="164" t="s">
        <v>1504</v>
      </c>
      <c r="C17" s="165">
        <v>38436</v>
      </c>
    </row>
    <row r="18" customHeight="1" spans="1:3">
      <c r="A18" s="164">
        <v>2010301</v>
      </c>
      <c r="B18" s="164" t="s">
        <v>1497</v>
      </c>
      <c r="C18" s="165">
        <v>38113</v>
      </c>
    </row>
    <row r="19" customHeight="1" spans="1:3">
      <c r="A19" s="164">
        <v>2010302</v>
      </c>
      <c r="B19" s="164" t="s">
        <v>1498</v>
      </c>
      <c r="C19" s="165">
        <v>142</v>
      </c>
    </row>
    <row r="20" customHeight="1" spans="1:3">
      <c r="A20" s="164">
        <v>2010306</v>
      </c>
      <c r="B20" s="166" t="s">
        <v>1505</v>
      </c>
      <c r="C20" s="165">
        <v>1</v>
      </c>
    </row>
    <row r="21" customHeight="1" spans="1:3">
      <c r="A21" s="164">
        <v>2010308</v>
      </c>
      <c r="B21" s="166" t="s">
        <v>1506</v>
      </c>
      <c r="C21" s="165">
        <v>50</v>
      </c>
    </row>
    <row r="22" customHeight="1" spans="1:3">
      <c r="A22" s="164">
        <v>2010350</v>
      </c>
      <c r="B22" s="164" t="s">
        <v>1507</v>
      </c>
      <c r="C22" s="165">
        <v>10</v>
      </c>
    </row>
    <row r="23" customHeight="1" spans="1:3">
      <c r="A23" s="164">
        <v>2010399</v>
      </c>
      <c r="B23" s="164" t="s">
        <v>1508</v>
      </c>
      <c r="C23" s="165">
        <v>120</v>
      </c>
    </row>
    <row r="24" customHeight="1" spans="1:3">
      <c r="A24" s="164">
        <v>20104</v>
      </c>
      <c r="B24" s="166" t="s">
        <v>1509</v>
      </c>
      <c r="C24" s="165">
        <v>1907</v>
      </c>
    </row>
    <row r="25" customHeight="1" spans="1:3">
      <c r="A25" s="164">
        <v>2010401</v>
      </c>
      <c r="B25" s="166" t="s">
        <v>1497</v>
      </c>
      <c r="C25" s="165">
        <v>582</v>
      </c>
    </row>
    <row r="26" customHeight="1" spans="1:3">
      <c r="A26" s="164">
        <v>2010402</v>
      </c>
      <c r="B26" s="164" t="s">
        <v>1498</v>
      </c>
      <c r="C26" s="165">
        <v>1325</v>
      </c>
    </row>
    <row r="27" customHeight="1" spans="1:3">
      <c r="A27" s="164">
        <v>2010408</v>
      </c>
      <c r="B27" s="164" t="s">
        <v>1510</v>
      </c>
      <c r="C27" s="165">
        <v>0</v>
      </c>
    </row>
    <row r="28" customHeight="1" spans="1:3">
      <c r="A28" s="164">
        <v>2010499</v>
      </c>
      <c r="B28" s="164" t="s">
        <v>1511</v>
      </c>
      <c r="C28" s="165">
        <v>0</v>
      </c>
    </row>
    <row r="29" customHeight="1" spans="1:3">
      <c r="A29" s="164">
        <v>20105</v>
      </c>
      <c r="B29" s="166" t="s">
        <v>1512</v>
      </c>
      <c r="C29" s="165">
        <v>491</v>
      </c>
    </row>
    <row r="30" customHeight="1" spans="1:3">
      <c r="A30" s="164">
        <v>2010501</v>
      </c>
      <c r="B30" s="166" t="s">
        <v>1497</v>
      </c>
      <c r="C30" s="165">
        <v>253</v>
      </c>
    </row>
    <row r="31" customHeight="1" spans="1:3">
      <c r="A31" s="164">
        <v>2010502</v>
      </c>
      <c r="B31" s="166" t="s">
        <v>1498</v>
      </c>
      <c r="C31" s="165">
        <v>39</v>
      </c>
    </row>
    <row r="32" customHeight="1" spans="1:3">
      <c r="A32" s="161">
        <v>2010507</v>
      </c>
      <c r="B32" s="162" t="s">
        <v>1513</v>
      </c>
      <c r="C32" s="165">
        <v>199</v>
      </c>
    </row>
    <row r="33" customHeight="1" spans="1:3">
      <c r="A33" s="164">
        <v>2010599</v>
      </c>
      <c r="B33" s="164" t="s">
        <v>1514</v>
      </c>
      <c r="C33" s="165">
        <v>0</v>
      </c>
    </row>
    <row r="34" customHeight="1" spans="1:3">
      <c r="A34" s="164">
        <v>20106</v>
      </c>
      <c r="B34" s="164" t="s">
        <v>1515</v>
      </c>
      <c r="C34" s="165">
        <v>2101</v>
      </c>
    </row>
    <row r="35" customHeight="1" spans="1:3">
      <c r="A35" s="164">
        <v>2010601</v>
      </c>
      <c r="B35" s="166" t="s">
        <v>1497</v>
      </c>
      <c r="C35" s="165">
        <v>1127</v>
      </c>
    </row>
    <row r="36" customHeight="1" spans="1:3">
      <c r="A36" s="164">
        <v>2010602</v>
      </c>
      <c r="B36" s="166" t="s">
        <v>1498</v>
      </c>
      <c r="C36" s="165">
        <v>0</v>
      </c>
    </row>
    <row r="37" customHeight="1" spans="1:3">
      <c r="A37" s="164">
        <v>2010605</v>
      </c>
      <c r="B37" s="166" t="s">
        <v>1516</v>
      </c>
      <c r="C37" s="165">
        <v>0</v>
      </c>
    </row>
    <row r="38" customHeight="1" spans="1:3">
      <c r="A38" s="164">
        <v>2010607</v>
      </c>
      <c r="B38" s="164" t="s">
        <v>1517</v>
      </c>
      <c r="C38" s="165">
        <v>100</v>
      </c>
    </row>
    <row r="39" customHeight="1" spans="1:3">
      <c r="A39" s="164">
        <v>2010699</v>
      </c>
      <c r="B39" s="166" t="s">
        <v>1518</v>
      </c>
      <c r="C39" s="165">
        <v>874</v>
      </c>
    </row>
    <row r="40" customHeight="1" spans="1:3">
      <c r="A40" s="161">
        <v>20107</v>
      </c>
      <c r="B40" s="162" t="s">
        <v>1519</v>
      </c>
      <c r="C40" s="165">
        <v>0</v>
      </c>
    </row>
    <row r="41" customHeight="1" spans="1:3">
      <c r="A41" s="161">
        <v>2010701</v>
      </c>
      <c r="B41" s="162" t="s">
        <v>1497</v>
      </c>
      <c r="C41" s="165">
        <v>0</v>
      </c>
    </row>
    <row r="42" customHeight="1" spans="1:3">
      <c r="A42" s="164">
        <v>2010710</v>
      </c>
      <c r="B42" s="164" t="s">
        <v>1520</v>
      </c>
      <c r="C42" s="165">
        <v>0</v>
      </c>
    </row>
    <row r="43" customHeight="1" spans="1:3">
      <c r="A43" s="164">
        <v>2010799</v>
      </c>
      <c r="B43" s="166" t="s">
        <v>1521</v>
      </c>
      <c r="C43" s="165">
        <v>0</v>
      </c>
    </row>
    <row r="44" customHeight="1" spans="1:3">
      <c r="A44" s="164">
        <v>20108</v>
      </c>
      <c r="B44" s="164" t="s">
        <v>1522</v>
      </c>
      <c r="C44" s="165">
        <v>710</v>
      </c>
    </row>
    <row r="45" customHeight="1" spans="1:3">
      <c r="A45" s="164">
        <v>2010801</v>
      </c>
      <c r="B45" s="164" t="s">
        <v>1497</v>
      </c>
      <c r="C45" s="165">
        <v>615</v>
      </c>
    </row>
    <row r="46" customHeight="1" spans="1:3">
      <c r="A46" s="164">
        <v>2010802</v>
      </c>
      <c r="B46" s="164" t="s">
        <v>1498</v>
      </c>
      <c r="C46" s="165">
        <v>95</v>
      </c>
    </row>
    <row r="47" customHeight="1" spans="1:3">
      <c r="A47" s="164">
        <v>2010899</v>
      </c>
      <c r="B47" s="166" t="s">
        <v>1523</v>
      </c>
      <c r="C47" s="165">
        <v>0</v>
      </c>
    </row>
    <row r="48" customHeight="1" spans="1:3">
      <c r="A48" s="164">
        <v>20111</v>
      </c>
      <c r="B48" s="164" t="s">
        <v>1524</v>
      </c>
      <c r="C48" s="165">
        <v>2370</v>
      </c>
    </row>
    <row r="49" customHeight="1" spans="1:3">
      <c r="A49" s="164">
        <v>2011101</v>
      </c>
      <c r="B49" s="164" t="s">
        <v>1497</v>
      </c>
      <c r="C49" s="165">
        <v>1563</v>
      </c>
    </row>
    <row r="50" customHeight="1" spans="1:3">
      <c r="A50" s="164">
        <v>2011106</v>
      </c>
      <c r="B50" s="166" t="s">
        <v>1525</v>
      </c>
      <c r="C50" s="165">
        <v>0</v>
      </c>
    </row>
    <row r="51" customHeight="1" spans="1:3">
      <c r="A51" s="164">
        <v>2011199</v>
      </c>
      <c r="B51" s="166" t="s">
        <v>1526</v>
      </c>
      <c r="C51" s="165">
        <v>807</v>
      </c>
    </row>
    <row r="52" customHeight="1" spans="1:3">
      <c r="A52" s="161">
        <v>20113</v>
      </c>
      <c r="B52" s="162" t="s">
        <v>1527</v>
      </c>
      <c r="C52" s="165">
        <v>1794</v>
      </c>
    </row>
    <row r="53" customHeight="1" spans="1:3">
      <c r="A53" s="164">
        <v>2011301</v>
      </c>
      <c r="B53" s="164" t="s">
        <v>1497</v>
      </c>
      <c r="C53" s="165">
        <v>1293</v>
      </c>
    </row>
    <row r="54" customHeight="1" spans="1:3">
      <c r="A54" s="164">
        <v>2011302</v>
      </c>
      <c r="B54" s="164" t="s">
        <v>1498</v>
      </c>
      <c r="C54" s="165">
        <v>44</v>
      </c>
    </row>
    <row r="55" customHeight="1" spans="1:3">
      <c r="A55" s="164">
        <v>2011308</v>
      </c>
      <c r="B55" s="164" t="s">
        <v>1528</v>
      </c>
      <c r="C55" s="165">
        <v>0</v>
      </c>
    </row>
    <row r="56" customHeight="1" spans="1:3">
      <c r="A56" s="161">
        <v>2011350</v>
      </c>
      <c r="B56" s="162" t="s">
        <v>1507</v>
      </c>
      <c r="C56" s="165">
        <v>457</v>
      </c>
    </row>
    <row r="57" customHeight="1" spans="1:3">
      <c r="A57" s="164">
        <v>2011399</v>
      </c>
      <c r="B57" s="164" t="s">
        <v>1529</v>
      </c>
      <c r="C57" s="165">
        <v>0</v>
      </c>
    </row>
    <row r="58" customHeight="1" spans="1:3">
      <c r="A58" s="164">
        <v>20114</v>
      </c>
      <c r="B58" s="164" t="s">
        <v>1530</v>
      </c>
      <c r="C58" s="165">
        <v>40</v>
      </c>
    </row>
    <row r="59" customHeight="1" spans="1:3">
      <c r="A59" s="164">
        <v>2011499</v>
      </c>
      <c r="B59" s="164" t="s">
        <v>1531</v>
      </c>
      <c r="C59" s="165">
        <v>40</v>
      </c>
    </row>
    <row r="60" customHeight="1" spans="1:3">
      <c r="A60" s="164">
        <v>2011405</v>
      </c>
      <c r="B60" s="166" t="s">
        <v>1532</v>
      </c>
      <c r="C60" s="165">
        <v>0</v>
      </c>
    </row>
    <row r="61" customHeight="1" spans="1:3">
      <c r="A61" s="164">
        <v>2011409</v>
      </c>
      <c r="B61" s="166" t="s">
        <v>1533</v>
      </c>
      <c r="C61" s="165">
        <v>0</v>
      </c>
    </row>
    <row r="62" customHeight="1" spans="1:3">
      <c r="A62" s="164">
        <v>20126</v>
      </c>
      <c r="B62" s="164" t="s">
        <v>1534</v>
      </c>
      <c r="C62" s="165">
        <v>123</v>
      </c>
    </row>
    <row r="63" customHeight="1" spans="1:3">
      <c r="A63" s="164">
        <v>2012601</v>
      </c>
      <c r="B63" s="164" t="s">
        <v>1497</v>
      </c>
      <c r="C63" s="165">
        <v>0</v>
      </c>
    </row>
    <row r="64" customHeight="1" spans="1:3">
      <c r="A64" s="164">
        <v>2012604</v>
      </c>
      <c r="B64" s="164" t="s">
        <v>1535</v>
      </c>
      <c r="C64" s="165">
        <v>123</v>
      </c>
    </row>
    <row r="65" customHeight="1" spans="1:3">
      <c r="A65" s="164">
        <v>20128</v>
      </c>
      <c r="B65" s="166" t="s">
        <v>1536</v>
      </c>
      <c r="C65" s="165">
        <v>181</v>
      </c>
    </row>
    <row r="66" customHeight="1" spans="1:3">
      <c r="A66" s="164">
        <v>2012801</v>
      </c>
      <c r="B66" s="166" t="s">
        <v>1497</v>
      </c>
      <c r="C66" s="165">
        <v>144</v>
      </c>
    </row>
    <row r="67" customHeight="1" spans="1:3">
      <c r="A67" s="164">
        <v>2012802</v>
      </c>
      <c r="B67" s="166" t="s">
        <v>1498</v>
      </c>
      <c r="C67" s="165">
        <v>37</v>
      </c>
    </row>
    <row r="68" customHeight="1" spans="1:3">
      <c r="A68" s="164">
        <v>2012899</v>
      </c>
      <c r="B68" s="166" t="s">
        <v>1537</v>
      </c>
      <c r="C68" s="165">
        <v>0</v>
      </c>
    </row>
    <row r="69" customHeight="1" spans="1:3">
      <c r="A69" s="164">
        <v>20129</v>
      </c>
      <c r="B69" s="164" t="s">
        <v>1538</v>
      </c>
      <c r="C69" s="165">
        <v>529</v>
      </c>
    </row>
    <row r="70" customHeight="1" spans="1:3">
      <c r="A70" s="164">
        <v>2012901</v>
      </c>
      <c r="B70" s="166" t="s">
        <v>1497</v>
      </c>
      <c r="C70" s="165">
        <v>64</v>
      </c>
    </row>
    <row r="71" customHeight="1" spans="1:3">
      <c r="A71" s="164">
        <v>2012902</v>
      </c>
      <c r="B71" s="166" t="s">
        <v>1498</v>
      </c>
      <c r="C71" s="165">
        <v>16</v>
      </c>
    </row>
    <row r="72" customHeight="1" spans="1:3">
      <c r="A72" s="164">
        <v>2012906</v>
      </c>
      <c r="B72" s="166" t="s">
        <v>1539</v>
      </c>
      <c r="C72" s="165">
        <v>399</v>
      </c>
    </row>
    <row r="73" customHeight="1" spans="1:3">
      <c r="A73" s="164">
        <v>2012999</v>
      </c>
      <c r="B73" s="164" t="s">
        <v>1540</v>
      </c>
      <c r="C73" s="165">
        <v>50</v>
      </c>
    </row>
    <row r="74" customHeight="1" spans="1:3">
      <c r="A74" s="164">
        <v>20131</v>
      </c>
      <c r="B74" s="166" t="s">
        <v>1541</v>
      </c>
      <c r="C74" s="165">
        <v>1701</v>
      </c>
    </row>
    <row r="75" customHeight="1" spans="1:3">
      <c r="A75" s="164">
        <v>2013101</v>
      </c>
      <c r="B75" s="166" t="s">
        <v>1497</v>
      </c>
      <c r="C75" s="165">
        <v>1195</v>
      </c>
    </row>
    <row r="76" customHeight="1" spans="1:3">
      <c r="A76" s="164">
        <v>2013102</v>
      </c>
      <c r="B76" s="166" t="s">
        <v>1498</v>
      </c>
      <c r="C76" s="165">
        <v>301</v>
      </c>
    </row>
    <row r="77" customHeight="1" spans="1:3">
      <c r="A77" s="164">
        <v>2013103</v>
      </c>
      <c r="B77" s="164" t="s">
        <v>1542</v>
      </c>
      <c r="C77" s="165">
        <v>0</v>
      </c>
    </row>
    <row r="78" customHeight="1" spans="1:3">
      <c r="A78" s="164">
        <v>2013150</v>
      </c>
      <c r="B78" s="166" t="s">
        <v>1507</v>
      </c>
      <c r="C78" s="165">
        <v>205</v>
      </c>
    </row>
    <row r="79" customHeight="1" spans="1:3">
      <c r="A79" s="164">
        <v>2013199</v>
      </c>
      <c r="B79" s="166" t="s">
        <v>1543</v>
      </c>
      <c r="C79" s="165">
        <v>0</v>
      </c>
    </row>
    <row r="80" customHeight="1" spans="1:3">
      <c r="A80" s="164">
        <v>20132</v>
      </c>
      <c r="B80" s="166" t="s">
        <v>1544</v>
      </c>
      <c r="C80" s="165">
        <v>1096</v>
      </c>
    </row>
    <row r="81" customHeight="1" spans="1:3">
      <c r="A81" s="164">
        <v>2013201</v>
      </c>
      <c r="B81" s="164" t="s">
        <v>1497</v>
      </c>
      <c r="C81" s="165">
        <v>843</v>
      </c>
    </row>
    <row r="82" customHeight="1" spans="1:3">
      <c r="A82" s="164">
        <v>2013202</v>
      </c>
      <c r="B82" s="166" t="s">
        <v>1498</v>
      </c>
      <c r="C82" s="165">
        <v>249</v>
      </c>
    </row>
    <row r="83" customHeight="1" spans="1:3">
      <c r="A83" s="164">
        <v>2013299</v>
      </c>
      <c r="B83" s="166" t="s">
        <v>1545</v>
      </c>
      <c r="C83" s="165">
        <v>4</v>
      </c>
    </row>
    <row r="84" customHeight="1" spans="1:3">
      <c r="A84" s="164">
        <v>20133</v>
      </c>
      <c r="B84" s="164" t="s">
        <v>1546</v>
      </c>
      <c r="C84" s="165">
        <v>650</v>
      </c>
    </row>
    <row r="85" customHeight="1" spans="1:3">
      <c r="A85" s="164">
        <v>2013301</v>
      </c>
      <c r="B85" s="164" t="s">
        <v>1497</v>
      </c>
      <c r="C85" s="165">
        <v>295</v>
      </c>
    </row>
    <row r="86" customHeight="1" spans="1:3">
      <c r="A86" s="164">
        <v>2013399</v>
      </c>
      <c r="B86" s="166" t="s">
        <v>1547</v>
      </c>
      <c r="C86" s="165">
        <v>355</v>
      </c>
    </row>
    <row r="87" customHeight="1" spans="1:3">
      <c r="A87" s="164">
        <v>20134</v>
      </c>
      <c r="B87" s="166" t="s">
        <v>1548</v>
      </c>
      <c r="C87" s="165">
        <v>327</v>
      </c>
    </row>
    <row r="88" customHeight="1" spans="1:3">
      <c r="A88" s="161">
        <v>2013401</v>
      </c>
      <c r="B88" s="162" t="s">
        <v>1497</v>
      </c>
      <c r="C88" s="165">
        <v>196</v>
      </c>
    </row>
    <row r="89" customHeight="1" spans="1:3">
      <c r="A89" s="164">
        <v>2013402</v>
      </c>
      <c r="B89" s="166" t="s">
        <v>1498</v>
      </c>
      <c r="C89" s="165">
        <v>34</v>
      </c>
    </row>
    <row r="90" customHeight="1" spans="1:3">
      <c r="A90" s="164">
        <v>2013404</v>
      </c>
      <c r="B90" s="166" t="s">
        <v>1549</v>
      </c>
      <c r="C90" s="165">
        <v>31</v>
      </c>
    </row>
    <row r="91" customHeight="1" spans="1:3">
      <c r="A91" s="164">
        <v>2013405</v>
      </c>
      <c r="B91" s="166" t="s">
        <v>1550</v>
      </c>
      <c r="C91" s="165">
        <v>66</v>
      </c>
    </row>
    <row r="92" customHeight="1" spans="1:3">
      <c r="A92" s="164">
        <v>2013499</v>
      </c>
      <c r="B92" s="164" t="s">
        <v>1551</v>
      </c>
      <c r="C92" s="165">
        <v>0</v>
      </c>
    </row>
    <row r="93" customHeight="1" spans="1:3">
      <c r="A93" s="164">
        <v>20136</v>
      </c>
      <c r="B93" s="164" t="s">
        <v>1552</v>
      </c>
      <c r="C93" s="165">
        <v>0</v>
      </c>
    </row>
    <row r="94" customHeight="1" spans="1:3">
      <c r="A94" s="164">
        <v>2013602</v>
      </c>
      <c r="B94" s="164" t="s">
        <v>1498</v>
      </c>
      <c r="C94" s="165">
        <v>0</v>
      </c>
    </row>
    <row r="95" customHeight="1" spans="1:3">
      <c r="A95" s="164">
        <v>2013699</v>
      </c>
      <c r="B95" s="166" t="s">
        <v>1552</v>
      </c>
      <c r="C95" s="165">
        <v>0</v>
      </c>
    </row>
    <row r="96" customHeight="1" spans="1:3">
      <c r="A96" s="164">
        <v>20138</v>
      </c>
      <c r="B96" s="166" t="s">
        <v>1553</v>
      </c>
      <c r="C96" s="165">
        <v>4424</v>
      </c>
    </row>
    <row r="97" customHeight="1" spans="1:3">
      <c r="A97" s="164">
        <v>2013801</v>
      </c>
      <c r="B97" s="166" t="s">
        <v>1497</v>
      </c>
      <c r="C97" s="167">
        <v>3828</v>
      </c>
    </row>
    <row r="98" customHeight="1" spans="1:3">
      <c r="A98" s="164">
        <v>2013802</v>
      </c>
      <c r="B98" s="164" t="s">
        <v>1498</v>
      </c>
      <c r="C98" s="165">
        <v>130</v>
      </c>
    </row>
    <row r="99" customHeight="1" spans="1:3">
      <c r="A99" s="164">
        <v>2013804</v>
      </c>
      <c r="B99" s="164" t="s">
        <v>1554</v>
      </c>
      <c r="C99" s="165">
        <v>75</v>
      </c>
    </row>
    <row r="100" customHeight="1" spans="1:3">
      <c r="A100" s="164">
        <v>2013805</v>
      </c>
      <c r="B100" s="164" t="s">
        <v>1555</v>
      </c>
      <c r="C100" s="165">
        <v>30</v>
      </c>
    </row>
    <row r="101" customHeight="1" spans="1:3">
      <c r="A101" s="164">
        <v>2013810</v>
      </c>
      <c r="B101" s="164" t="s">
        <v>1556</v>
      </c>
      <c r="C101" s="165">
        <v>10</v>
      </c>
    </row>
    <row r="102" customHeight="1" spans="1:3">
      <c r="A102" s="164">
        <v>2013812</v>
      </c>
      <c r="B102" s="164" t="s">
        <v>1557</v>
      </c>
      <c r="C102" s="165">
        <v>13</v>
      </c>
    </row>
    <row r="103" customHeight="1" spans="1:3">
      <c r="A103" s="164">
        <v>2013813</v>
      </c>
      <c r="B103" s="164" t="s">
        <v>1558</v>
      </c>
      <c r="C103" s="165">
        <v>5</v>
      </c>
    </row>
    <row r="104" customHeight="1" spans="1:3">
      <c r="A104" s="164">
        <v>2013814</v>
      </c>
      <c r="B104" s="164" t="s">
        <v>1559</v>
      </c>
      <c r="C104" s="165">
        <v>3</v>
      </c>
    </row>
    <row r="105" customHeight="1" spans="1:3">
      <c r="A105" s="164">
        <v>2013815</v>
      </c>
      <c r="B105" s="164" t="s">
        <v>1560</v>
      </c>
      <c r="C105" s="165">
        <v>30</v>
      </c>
    </row>
    <row r="106" customHeight="1" spans="1:3">
      <c r="A106" s="164">
        <v>2013816</v>
      </c>
      <c r="B106" s="164" t="s">
        <v>1561</v>
      </c>
      <c r="C106" s="165">
        <v>200</v>
      </c>
    </row>
    <row r="107" customHeight="1" spans="1:3">
      <c r="A107" s="164">
        <v>2013899</v>
      </c>
      <c r="B107" s="166" t="s">
        <v>1562</v>
      </c>
      <c r="C107" s="165">
        <v>100</v>
      </c>
    </row>
    <row r="108" customHeight="1" spans="1:3">
      <c r="A108" s="161">
        <v>20199</v>
      </c>
      <c r="B108" s="162" t="s">
        <v>1563</v>
      </c>
      <c r="C108" s="165">
        <v>2054</v>
      </c>
    </row>
    <row r="109" customHeight="1" spans="1:3">
      <c r="A109" s="161">
        <v>2019999</v>
      </c>
      <c r="B109" s="162" t="s">
        <v>1563</v>
      </c>
      <c r="C109" s="165">
        <v>2054</v>
      </c>
    </row>
    <row r="110" customHeight="1" spans="1:3">
      <c r="A110" s="164">
        <v>203</v>
      </c>
      <c r="B110" s="166" t="s">
        <v>284</v>
      </c>
      <c r="C110" s="165">
        <v>0</v>
      </c>
    </row>
    <row r="111" customHeight="1" spans="1:3">
      <c r="A111" s="164">
        <v>20306</v>
      </c>
      <c r="B111" s="166" t="s">
        <v>1564</v>
      </c>
      <c r="C111" s="165">
        <v>0</v>
      </c>
    </row>
    <row r="112" customHeight="1" spans="1:3">
      <c r="A112" s="164">
        <v>2030601</v>
      </c>
      <c r="B112" s="166" t="s">
        <v>1565</v>
      </c>
      <c r="C112" s="165">
        <v>0</v>
      </c>
    </row>
    <row r="113" customHeight="1" spans="1:3">
      <c r="A113" s="164">
        <v>2030603</v>
      </c>
      <c r="B113" s="166" t="s">
        <v>1566</v>
      </c>
      <c r="C113" s="165">
        <v>0</v>
      </c>
    </row>
    <row r="114" customHeight="1" spans="1:3">
      <c r="A114" s="164">
        <v>2030607</v>
      </c>
      <c r="B114" s="166" t="s">
        <v>1567</v>
      </c>
      <c r="C114" s="165">
        <v>0</v>
      </c>
    </row>
    <row r="115" customHeight="1" spans="1:3">
      <c r="A115" s="161">
        <v>204</v>
      </c>
      <c r="B115" s="162" t="s">
        <v>301</v>
      </c>
      <c r="C115" s="165">
        <v>24241</v>
      </c>
    </row>
    <row r="116" customHeight="1" spans="1:3">
      <c r="A116" s="164">
        <v>20401</v>
      </c>
      <c r="B116" s="164" t="s">
        <v>1568</v>
      </c>
      <c r="C116" s="165">
        <v>0</v>
      </c>
    </row>
    <row r="117" customHeight="1" spans="1:3">
      <c r="A117" s="164">
        <v>2040101</v>
      </c>
      <c r="B117" s="164" t="s">
        <v>1568</v>
      </c>
      <c r="C117" s="165">
        <v>0</v>
      </c>
    </row>
    <row r="118" customHeight="1" spans="1:3">
      <c r="A118" s="164">
        <v>20402</v>
      </c>
      <c r="B118" s="166" t="s">
        <v>1569</v>
      </c>
      <c r="C118" s="165">
        <v>23266</v>
      </c>
    </row>
    <row r="119" customHeight="1" spans="1:3">
      <c r="A119" s="164">
        <v>2040201</v>
      </c>
      <c r="B119" s="166" t="s">
        <v>1497</v>
      </c>
      <c r="C119" s="165">
        <v>22627</v>
      </c>
    </row>
    <row r="120" customHeight="1" spans="1:3">
      <c r="A120" s="164">
        <v>2040202</v>
      </c>
      <c r="B120" s="166" t="s">
        <v>1498</v>
      </c>
      <c r="C120" s="165">
        <v>576</v>
      </c>
    </row>
    <row r="121" customHeight="1" spans="1:3">
      <c r="A121" s="164">
        <v>2040219</v>
      </c>
      <c r="B121" s="166" t="s">
        <v>1517</v>
      </c>
      <c r="C121" s="165">
        <v>0</v>
      </c>
    </row>
    <row r="122" customHeight="1" spans="1:3">
      <c r="A122" s="164">
        <v>2040220</v>
      </c>
      <c r="B122" s="166" t="s">
        <v>1570</v>
      </c>
      <c r="C122" s="165">
        <v>0</v>
      </c>
    </row>
    <row r="123" customHeight="1" spans="1:3">
      <c r="A123" s="164">
        <v>2040299</v>
      </c>
      <c r="B123" s="166" t="s">
        <v>1571</v>
      </c>
      <c r="C123" s="165">
        <v>63</v>
      </c>
    </row>
    <row r="124" customHeight="1" spans="1:3">
      <c r="A124" s="164">
        <v>20405</v>
      </c>
      <c r="B124" s="166" t="s">
        <v>1572</v>
      </c>
      <c r="C124" s="165">
        <v>0</v>
      </c>
    </row>
    <row r="125" customHeight="1" spans="1:3">
      <c r="A125" s="164">
        <v>2040599</v>
      </c>
      <c r="B125" s="166" t="s">
        <v>1573</v>
      </c>
      <c r="C125" s="165">
        <v>0</v>
      </c>
    </row>
    <row r="126" customHeight="1" spans="1:3">
      <c r="A126" s="164">
        <v>20406</v>
      </c>
      <c r="B126" s="164" t="s">
        <v>1574</v>
      </c>
      <c r="C126" s="165">
        <v>935</v>
      </c>
    </row>
    <row r="127" customHeight="1" spans="1:3">
      <c r="A127" s="164">
        <v>2040601</v>
      </c>
      <c r="B127" s="166" t="s">
        <v>1497</v>
      </c>
      <c r="C127" s="165">
        <v>436</v>
      </c>
    </row>
    <row r="128" customHeight="1" spans="1:3">
      <c r="A128" s="161">
        <v>2040602</v>
      </c>
      <c r="B128" s="162" t="s">
        <v>1498</v>
      </c>
      <c r="C128" s="165">
        <v>0</v>
      </c>
    </row>
    <row r="129" customHeight="1" spans="1:3">
      <c r="A129" s="164">
        <v>2040604</v>
      </c>
      <c r="B129" s="164" t="s">
        <v>1575</v>
      </c>
      <c r="C129" s="165">
        <v>35</v>
      </c>
    </row>
    <row r="130" customHeight="1" spans="1:3">
      <c r="A130" s="164">
        <v>2040605</v>
      </c>
      <c r="B130" s="164" t="s">
        <v>1576</v>
      </c>
      <c r="C130" s="165">
        <v>25</v>
      </c>
    </row>
    <row r="131" customHeight="1" spans="1:3">
      <c r="A131" s="164">
        <v>2040607</v>
      </c>
      <c r="B131" s="164" t="s">
        <v>1577</v>
      </c>
      <c r="C131" s="165">
        <v>30</v>
      </c>
    </row>
    <row r="132" customHeight="1" spans="1:3">
      <c r="A132" s="164">
        <v>2040610</v>
      </c>
      <c r="B132" s="166" t="s">
        <v>1578</v>
      </c>
      <c r="C132" s="165">
        <v>38</v>
      </c>
    </row>
    <row r="133" customHeight="1" spans="1:3">
      <c r="A133" s="164">
        <v>2040612</v>
      </c>
      <c r="B133" s="166" t="s">
        <v>1579</v>
      </c>
      <c r="C133" s="165">
        <v>83</v>
      </c>
    </row>
    <row r="134" customHeight="1" spans="1:3">
      <c r="A134" s="164">
        <v>2040699</v>
      </c>
      <c r="B134" s="164" t="s">
        <v>1580</v>
      </c>
      <c r="C134" s="165">
        <v>288</v>
      </c>
    </row>
    <row r="135" customHeight="1" spans="1:3">
      <c r="A135" s="164">
        <v>20499</v>
      </c>
      <c r="B135" s="166" t="s">
        <v>1581</v>
      </c>
      <c r="C135" s="165">
        <v>40</v>
      </c>
    </row>
    <row r="136" customHeight="1" spans="1:3">
      <c r="A136" s="164">
        <v>2049902</v>
      </c>
      <c r="B136" s="166" t="s">
        <v>1582</v>
      </c>
      <c r="C136" s="165">
        <v>40</v>
      </c>
    </row>
    <row r="137" customHeight="1" spans="1:3">
      <c r="A137" s="164">
        <v>2049999</v>
      </c>
      <c r="B137" s="164" t="s">
        <v>1581</v>
      </c>
      <c r="C137" s="165">
        <v>0</v>
      </c>
    </row>
    <row r="138" customHeight="1" spans="1:3">
      <c r="A138" s="161">
        <v>205</v>
      </c>
      <c r="B138" s="162" t="s">
        <v>352</v>
      </c>
      <c r="C138" s="165">
        <v>110952</v>
      </c>
    </row>
    <row r="139" customHeight="1" spans="1:3">
      <c r="A139" s="164">
        <v>20501</v>
      </c>
      <c r="B139" s="166" t="s">
        <v>1583</v>
      </c>
      <c r="C139" s="165">
        <v>20515</v>
      </c>
    </row>
    <row r="140" customHeight="1" spans="1:3">
      <c r="A140" s="164">
        <v>2050101</v>
      </c>
      <c r="B140" s="164" t="s">
        <v>1497</v>
      </c>
      <c r="C140" s="165">
        <v>19707</v>
      </c>
    </row>
    <row r="141" customHeight="1" spans="1:3">
      <c r="A141" s="164">
        <v>2050102</v>
      </c>
      <c r="B141" s="166" t="s">
        <v>1498</v>
      </c>
      <c r="C141" s="165">
        <v>128</v>
      </c>
    </row>
    <row r="142" customHeight="1" spans="1:3">
      <c r="A142" s="164">
        <v>2050199</v>
      </c>
      <c r="B142" s="164" t="s">
        <v>1584</v>
      </c>
      <c r="C142" s="165">
        <v>680</v>
      </c>
    </row>
    <row r="143" customHeight="1" spans="1:3">
      <c r="A143" s="164">
        <v>20502</v>
      </c>
      <c r="B143" s="164" t="s">
        <v>1585</v>
      </c>
      <c r="C143" s="165">
        <v>83575</v>
      </c>
    </row>
    <row r="144" customHeight="1" spans="1:3">
      <c r="A144" s="164">
        <v>2050201</v>
      </c>
      <c r="B144" s="164" t="s">
        <v>1586</v>
      </c>
      <c r="C144" s="165">
        <v>2945</v>
      </c>
    </row>
    <row r="145" customHeight="1" spans="1:3">
      <c r="A145" s="164">
        <v>2050202</v>
      </c>
      <c r="B145" s="166" t="s">
        <v>1587</v>
      </c>
      <c r="C145" s="165">
        <v>14407</v>
      </c>
    </row>
    <row r="146" customHeight="1" spans="1:3">
      <c r="A146" s="164">
        <v>2050203</v>
      </c>
      <c r="B146" s="166" t="s">
        <v>1588</v>
      </c>
      <c r="C146" s="165">
        <v>48566</v>
      </c>
    </row>
    <row r="147" customHeight="1" spans="1:3">
      <c r="A147" s="164">
        <v>2050204</v>
      </c>
      <c r="B147" s="164" t="s">
        <v>1589</v>
      </c>
      <c r="C147" s="165">
        <v>14390</v>
      </c>
    </row>
    <row r="148" customHeight="1" spans="1:3">
      <c r="A148" s="164">
        <v>2050299</v>
      </c>
      <c r="B148" s="164" t="s">
        <v>1590</v>
      </c>
      <c r="C148" s="165">
        <v>3267</v>
      </c>
    </row>
    <row r="149" customHeight="1" spans="1:3">
      <c r="A149" s="164">
        <v>20503</v>
      </c>
      <c r="B149" s="164" t="s">
        <v>1591</v>
      </c>
      <c r="C149" s="165">
        <v>4791</v>
      </c>
    </row>
    <row r="150" customHeight="1" spans="1:3">
      <c r="A150" s="164">
        <v>2050302</v>
      </c>
      <c r="B150" s="166" t="s">
        <v>1592</v>
      </c>
      <c r="C150" s="165">
        <v>4791</v>
      </c>
    </row>
    <row r="151" customHeight="1" spans="1:3">
      <c r="A151" s="161">
        <v>2050399</v>
      </c>
      <c r="B151" s="162" t="s">
        <v>1593</v>
      </c>
      <c r="C151" s="165">
        <v>0</v>
      </c>
    </row>
    <row r="152" customHeight="1" spans="1:3">
      <c r="A152" s="164">
        <v>20504</v>
      </c>
      <c r="B152" s="164" t="s">
        <v>1594</v>
      </c>
      <c r="C152" s="165">
        <v>303</v>
      </c>
    </row>
    <row r="153" customHeight="1" spans="1:3">
      <c r="A153" s="164">
        <v>2050403</v>
      </c>
      <c r="B153" s="166" t="s">
        <v>1595</v>
      </c>
      <c r="C153" s="165">
        <v>38</v>
      </c>
    </row>
    <row r="154" customHeight="1" spans="1:3">
      <c r="A154" s="164">
        <v>2050499</v>
      </c>
      <c r="B154" s="166" t="s">
        <v>1596</v>
      </c>
      <c r="C154" s="165">
        <v>265</v>
      </c>
    </row>
    <row r="155" customHeight="1" spans="1:3">
      <c r="A155" s="164">
        <v>20507</v>
      </c>
      <c r="B155" s="164" t="s">
        <v>1597</v>
      </c>
      <c r="C155" s="165">
        <v>526</v>
      </c>
    </row>
    <row r="156" customHeight="1" spans="1:3">
      <c r="A156" s="164">
        <v>2050701</v>
      </c>
      <c r="B156" s="164" t="s">
        <v>1598</v>
      </c>
      <c r="C156" s="165">
        <v>526</v>
      </c>
    </row>
    <row r="157" customHeight="1" spans="1:3">
      <c r="A157" s="164">
        <v>20508</v>
      </c>
      <c r="B157" s="166" t="s">
        <v>1599</v>
      </c>
      <c r="C157" s="165">
        <v>1242</v>
      </c>
    </row>
    <row r="158" customHeight="1" spans="1:3">
      <c r="A158" s="164">
        <v>2050801</v>
      </c>
      <c r="B158" s="164" t="s">
        <v>1600</v>
      </c>
      <c r="C158" s="165">
        <v>912</v>
      </c>
    </row>
    <row r="159" customHeight="1" spans="1:3">
      <c r="A159" s="164">
        <v>2050802</v>
      </c>
      <c r="B159" s="164" t="s">
        <v>1601</v>
      </c>
      <c r="C159" s="165">
        <v>330</v>
      </c>
    </row>
    <row r="160" customHeight="1" spans="1:3">
      <c r="A160" s="161">
        <v>2050899</v>
      </c>
      <c r="B160" s="162" t="s">
        <v>1602</v>
      </c>
      <c r="C160" s="165">
        <v>0</v>
      </c>
    </row>
    <row r="161" customHeight="1" spans="1:3">
      <c r="A161" s="164">
        <v>20509</v>
      </c>
      <c r="B161" s="166" t="s">
        <v>1603</v>
      </c>
      <c r="C161" s="165">
        <v>0</v>
      </c>
    </row>
    <row r="162" customHeight="1" spans="1:3">
      <c r="A162" s="164">
        <v>2050999</v>
      </c>
      <c r="B162" s="164" t="s">
        <v>1604</v>
      </c>
      <c r="C162" s="165">
        <v>0</v>
      </c>
    </row>
    <row r="163" customHeight="1" spans="1:3">
      <c r="A163" s="166">
        <v>20599</v>
      </c>
      <c r="B163" s="166" t="s">
        <v>1605</v>
      </c>
      <c r="C163" s="165">
        <v>0</v>
      </c>
    </row>
    <row r="164" customHeight="1" spans="1:3">
      <c r="A164" s="166">
        <v>2059999</v>
      </c>
      <c r="B164" s="166" t="s">
        <v>1605</v>
      </c>
      <c r="C164" s="165">
        <v>0</v>
      </c>
    </row>
    <row r="165" customHeight="1" spans="1:3">
      <c r="A165" s="166">
        <v>206</v>
      </c>
      <c r="B165" s="166" t="s">
        <v>401</v>
      </c>
      <c r="C165" s="165">
        <v>546</v>
      </c>
    </row>
    <row r="166" customHeight="1" spans="1:3">
      <c r="A166" s="164">
        <v>20601</v>
      </c>
      <c r="B166" s="164" t="s">
        <v>1606</v>
      </c>
      <c r="C166" s="165">
        <v>141</v>
      </c>
    </row>
    <row r="167" customHeight="1" spans="1:3">
      <c r="A167" s="164">
        <v>2060101</v>
      </c>
      <c r="B167" s="164" t="s">
        <v>1497</v>
      </c>
      <c r="C167" s="165">
        <v>141</v>
      </c>
    </row>
    <row r="168" customHeight="1" spans="1:3">
      <c r="A168" s="166">
        <v>2060199</v>
      </c>
      <c r="B168" s="166" t="s">
        <v>1607</v>
      </c>
      <c r="C168" s="165">
        <v>0</v>
      </c>
    </row>
    <row r="169" customHeight="1" spans="1:3">
      <c r="A169" s="164">
        <v>20602</v>
      </c>
      <c r="B169" s="164" t="s">
        <v>1608</v>
      </c>
      <c r="C169" s="165">
        <v>0</v>
      </c>
    </row>
    <row r="170" customHeight="1" spans="1:3">
      <c r="A170" s="166">
        <v>2060208</v>
      </c>
      <c r="B170" s="166" t="s">
        <v>1609</v>
      </c>
      <c r="C170" s="165">
        <v>0</v>
      </c>
    </row>
    <row r="171" customHeight="1" spans="1:3">
      <c r="A171" s="169">
        <v>20604</v>
      </c>
      <c r="B171" s="162" t="s">
        <v>1610</v>
      </c>
      <c r="C171" s="165">
        <v>100</v>
      </c>
    </row>
    <row r="172" customHeight="1" spans="1:3">
      <c r="A172" s="169">
        <v>2060404</v>
      </c>
      <c r="B172" s="162" t="s">
        <v>1611</v>
      </c>
      <c r="C172" s="165">
        <v>100</v>
      </c>
    </row>
    <row r="173" customHeight="1" spans="1:3">
      <c r="A173" s="169">
        <v>2060499</v>
      </c>
      <c r="B173" s="162" t="s">
        <v>1612</v>
      </c>
      <c r="C173" s="165">
        <v>0</v>
      </c>
    </row>
    <row r="174" customHeight="1" spans="1:3">
      <c r="A174" s="169">
        <v>20605</v>
      </c>
      <c r="B174" s="162" t="s">
        <v>1613</v>
      </c>
      <c r="C174" s="165">
        <v>0</v>
      </c>
    </row>
    <row r="175" customHeight="1" spans="1:3">
      <c r="A175" s="169">
        <v>2060599</v>
      </c>
      <c r="B175" s="162" t="s">
        <v>1614</v>
      </c>
      <c r="C175" s="165">
        <v>0</v>
      </c>
    </row>
    <row r="176" customHeight="1" spans="1:3">
      <c r="A176" s="169">
        <v>20607</v>
      </c>
      <c r="B176" s="162" t="s">
        <v>1615</v>
      </c>
      <c r="C176" s="165">
        <v>150</v>
      </c>
    </row>
    <row r="177" customHeight="1" spans="1:3">
      <c r="A177" s="169">
        <v>2060701</v>
      </c>
      <c r="B177" s="162" t="s">
        <v>1616</v>
      </c>
      <c r="C177" s="165">
        <v>150</v>
      </c>
    </row>
    <row r="178" customHeight="1" spans="1:3">
      <c r="A178" s="169">
        <v>2060702</v>
      </c>
      <c r="B178" s="162" t="s">
        <v>1617</v>
      </c>
      <c r="C178" s="165">
        <v>0</v>
      </c>
    </row>
    <row r="179" customHeight="1" spans="1:3">
      <c r="A179" s="169">
        <v>2060799</v>
      </c>
      <c r="B179" s="162" t="s">
        <v>1618</v>
      </c>
      <c r="C179" s="165">
        <v>0</v>
      </c>
    </row>
    <row r="180" customHeight="1" spans="1:3">
      <c r="A180" s="169">
        <v>20608</v>
      </c>
      <c r="B180" s="162" t="s">
        <v>1619</v>
      </c>
      <c r="C180" s="165">
        <v>0</v>
      </c>
    </row>
    <row r="181" customHeight="1" spans="1:3">
      <c r="A181" s="169">
        <v>2060899</v>
      </c>
      <c r="B181" s="162" t="s">
        <v>1620</v>
      </c>
      <c r="C181" s="165">
        <v>0</v>
      </c>
    </row>
    <row r="182" customHeight="1" spans="1:3">
      <c r="A182" s="169">
        <v>20609</v>
      </c>
      <c r="B182" s="162" t="s">
        <v>1621</v>
      </c>
      <c r="C182" s="165">
        <v>0</v>
      </c>
    </row>
    <row r="183" customHeight="1" spans="1:3">
      <c r="A183" s="169">
        <v>2060901</v>
      </c>
      <c r="B183" s="162" t="s">
        <v>1622</v>
      </c>
      <c r="C183" s="165">
        <v>0</v>
      </c>
    </row>
    <row r="184" customHeight="1" spans="1:3">
      <c r="A184" s="169">
        <v>2060902</v>
      </c>
      <c r="B184" s="162" t="s">
        <v>1623</v>
      </c>
      <c r="C184" s="165">
        <v>0</v>
      </c>
    </row>
    <row r="185" customHeight="1" spans="1:3">
      <c r="A185" s="169">
        <v>2060999</v>
      </c>
      <c r="B185" s="162" t="s">
        <v>1624</v>
      </c>
      <c r="C185" s="165">
        <v>0</v>
      </c>
    </row>
    <row r="186" customHeight="1" spans="1:3">
      <c r="A186" s="169">
        <v>20699</v>
      </c>
      <c r="B186" s="162" t="s">
        <v>1625</v>
      </c>
      <c r="C186" s="165">
        <v>155</v>
      </c>
    </row>
    <row r="187" customHeight="1" spans="1:3">
      <c r="A187" s="169">
        <v>2069901</v>
      </c>
      <c r="B187" s="162" t="s">
        <v>1626</v>
      </c>
      <c r="C187" s="165">
        <v>0</v>
      </c>
    </row>
    <row r="188" customHeight="1" spans="1:3">
      <c r="A188" s="169">
        <v>2069999</v>
      </c>
      <c r="B188" s="162" t="s">
        <v>1625</v>
      </c>
      <c r="C188" s="165">
        <v>155</v>
      </c>
    </row>
    <row r="189" customHeight="1" spans="1:3">
      <c r="A189" s="169">
        <v>207</v>
      </c>
      <c r="B189" s="162" t="s">
        <v>450</v>
      </c>
      <c r="C189" s="165">
        <v>6873</v>
      </c>
    </row>
    <row r="190" customHeight="1" spans="1:3">
      <c r="A190" s="169">
        <v>20701</v>
      </c>
      <c r="B190" s="162" t="s">
        <v>1627</v>
      </c>
      <c r="C190" s="165">
        <v>2838</v>
      </c>
    </row>
    <row r="191" customHeight="1" spans="1:3">
      <c r="A191" s="169">
        <v>2070101</v>
      </c>
      <c r="B191" s="162" t="s">
        <v>1497</v>
      </c>
      <c r="C191" s="165">
        <v>899</v>
      </c>
    </row>
    <row r="192" customHeight="1" spans="1:3">
      <c r="A192" s="169">
        <v>2070102</v>
      </c>
      <c r="B192" s="162" t="s">
        <v>1498</v>
      </c>
      <c r="C192" s="165">
        <v>23</v>
      </c>
    </row>
    <row r="193" customHeight="1" spans="1:3">
      <c r="A193" s="169">
        <v>2070104</v>
      </c>
      <c r="B193" s="162" t="s">
        <v>1628</v>
      </c>
      <c r="C193" s="165">
        <v>236</v>
      </c>
    </row>
    <row r="194" customHeight="1" spans="1:3">
      <c r="A194" s="169">
        <v>2070106</v>
      </c>
      <c r="B194" s="162" t="s">
        <v>1629</v>
      </c>
      <c r="C194" s="165">
        <v>789</v>
      </c>
    </row>
    <row r="195" customHeight="1" spans="1:3">
      <c r="A195" s="169">
        <v>2070107</v>
      </c>
      <c r="B195" s="162" t="s">
        <v>1630</v>
      </c>
      <c r="C195" s="165">
        <v>0</v>
      </c>
    </row>
    <row r="196" customHeight="1" spans="1:3">
      <c r="A196" s="169">
        <v>2070109</v>
      </c>
      <c r="B196" s="162" t="s">
        <v>1631</v>
      </c>
      <c r="C196" s="165">
        <v>347</v>
      </c>
    </row>
    <row r="197" customHeight="1" spans="1:3">
      <c r="A197" s="169">
        <v>2070111</v>
      </c>
      <c r="B197" s="162" t="s">
        <v>1632</v>
      </c>
      <c r="C197" s="165">
        <v>176</v>
      </c>
    </row>
    <row r="198" customHeight="1" spans="1:3">
      <c r="A198" s="169">
        <v>2070112</v>
      </c>
      <c r="B198" s="162" t="s">
        <v>1633</v>
      </c>
      <c r="C198" s="165">
        <v>368</v>
      </c>
    </row>
    <row r="199" customHeight="1" spans="1:3">
      <c r="A199" s="169">
        <v>2070113</v>
      </c>
      <c r="B199" s="162" t="s">
        <v>1634</v>
      </c>
      <c r="C199" s="165">
        <v>0</v>
      </c>
    </row>
    <row r="200" customHeight="1" spans="1:3">
      <c r="A200" s="169">
        <v>2070199</v>
      </c>
      <c r="B200" s="162" t="s">
        <v>1635</v>
      </c>
      <c r="C200" s="165">
        <v>0</v>
      </c>
    </row>
    <row r="201" customHeight="1" spans="1:3">
      <c r="A201" s="169">
        <v>20702</v>
      </c>
      <c r="B201" s="162" t="s">
        <v>1636</v>
      </c>
      <c r="C201" s="165">
        <v>2750</v>
      </c>
    </row>
    <row r="202" customHeight="1" spans="1:3">
      <c r="A202" s="169">
        <v>2070201</v>
      </c>
      <c r="B202" s="162" t="s">
        <v>1497</v>
      </c>
      <c r="C202" s="165">
        <v>0</v>
      </c>
    </row>
    <row r="203" customHeight="1" spans="1:3">
      <c r="A203" s="169">
        <v>2070204</v>
      </c>
      <c r="B203" s="162" t="s">
        <v>1637</v>
      </c>
      <c r="C203" s="165">
        <v>0</v>
      </c>
    </row>
    <row r="204" customHeight="1" spans="1:3">
      <c r="A204" s="169">
        <v>2070205</v>
      </c>
      <c r="B204" s="162" t="s">
        <v>1638</v>
      </c>
      <c r="C204" s="165">
        <v>264</v>
      </c>
    </row>
    <row r="205" customHeight="1" spans="1:3">
      <c r="A205" s="169">
        <v>2070206</v>
      </c>
      <c r="B205" s="162" t="s">
        <v>1639</v>
      </c>
      <c r="C205" s="165">
        <v>2486</v>
      </c>
    </row>
    <row r="206" customHeight="1" spans="1:3">
      <c r="A206" s="169">
        <v>2070299</v>
      </c>
      <c r="B206" s="162" t="s">
        <v>1640</v>
      </c>
      <c r="C206" s="165">
        <v>0</v>
      </c>
    </row>
    <row r="207" customHeight="1" spans="1:3">
      <c r="A207" s="169">
        <v>20703</v>
      </c>
      <c r="B207" s="162" t="s">
        <v>1641</v>
      </c>
      <c r="C207" s="165">
        <v>368</v>
      </c>
    </row>
    <row r="208" customHeight="1" spans="1:3">
      <c r="A208" s="169">
        <v>2070307</v>
      </c>
      <c r="B208" s="162" t="s">
        <v>1642</v>
      </c>
      <c r="C208" s="165">
        <v>0</v>
      </c>
    </row>
    <row r="209" customHeight="1" spans="1:3">
      <c r="A209" s="169">
        <v>2070308</v>
      </c>
      <c r="B209" s="162" t="s">
        <v>1643</v>
      </c>
      <c r="C209" s="165">
        <v>368</v>
      </c>
    </row>
    <row r="210" customHeight="1" spans="1:3">
      <c r="A210" s="169">
        <v>2070399</v>
      </c>
      <c r="B210" s="162" t="s">
        <v>1644</v>
      </c>
      <c r="C210" s="165">
        <v>0</v>
      </c>
    </row>
    <row r="211" customHeight="1" spans="1:3">
      <c r="A211" s="169">
        <v>20706</v>
      </c>
      <c r="B211" s="162" t="s">
        <v>1645</v>
      </c>
      <c r="C211" s="165">
        <v>0</v>
      </c>
    </row>
    <row r="212" customHeight="1" spans="1:3">
      <c r="A212" s="169">
        <v>2070607</v>
      </c>
      <c r="B212" s="162" t="s">
        <v>1646</v>
      </c>
      <c r="C212" s="165">
        <v>0</v>
      </c>
    </row>
    <row r="213" customHeight="1" spans="1:3">
      <c r="A213" s="169">
        <v>2070699</v>
      </c>
      <c r="B213" s="162" t="s">
        <v>1647</v>
      </c>
      <c r="C213" s="165">
        <v>0</v>
      </c>
    </row>
    <row r="214" customHeight="1" spans="1:3">
      <c r="A214" s="169">
        <v>20708</v>
      </c>
      <c r="B214" s="162" t="s">
        <v>1648</v>
      </c>
      <c r="C214" s="165">
        <v>917</v>
      </c>
    </row>
    <row r="215" customHeight="1" spans="1:3">
      <c r="A215" s="169">
        <v>2070801</v>
      </c>
      <c r="B215" s="162" t="s">
        <v>1497</v>
      </c>
      <c r="C215" s="165">
        <v>0</v>
      </c>
    </row>
    <row r="216" customHeight="1" spans="1:3">
      <c r="A216" s="169">
        <v>2070802</v>
      </c>
      <c r="B216" s="162" t="s">
        <v>1498</v>
      </c>
      <c r="C216" s="165">
        <v>0</v>
      </c>
    </row>
    <row r="217" customHeight="1" spans="1:3">
      <c r="A217" s="169">
        <v>2070808</v>
      </c>
      <c r="B217" s="162" t="s">
        <v>1649</v>
      </c>
      <c r="C217" s="165">
        <v>917</v>
      </c>
    </row>
    <row r="218" customHeight="1" spans="1:3">
      <c r="A218" s="169">
        <v>2070899</v>
      </c>
      <c r="B218" s="162" t="s">
        <v>1650</v>
      </c>
      <c r="C218" s="165">
        <v>0</v>
      </c>
    </row>
    <row r="219" customHeight="1" spans="1:3">
      <c r="A219" s="169">
        <v>20799</v>
      </c>
      <c r="B219" s="162" t="s">
        <v>1651</v>
      </c>
      <c r="C219" s="165">
        <v>0</v>
      </c>
    </row>
    <row r="220" customHeight="1" spans="1:3">
      <c r="A220" s="169">
        <v>2079902</v>
      </c>
      <c r="B220" s="162" t="s">
        <v>1652</v>
      </c>
      <c r="C220" s="165">
        <v>0</v>
      </c>
    </row>
    <row r="221" customHeight="1" spans="1:3">
      <c r="A221" s="169">
        <v>2079999</v>
      </c>
      <c r="B221" s="162" t="s">
        <v>1651</v>
      </c>
      <c r="C221" s="165">
        <v>0</v>
      </c>
    </row>
    <row r="222" customHeight="1" spans="1:3">
      <c r="A222" s="169">
        <v>208</v>
      </c>
      <c r="B222" s="162" t="s">
        <v>492</v>
      </c>
      <c r="C222" s="165">
        <v>123491</v>
      </c>
    </row>
    <row r="223" customHeight="1" spans="1:3">
      <c r="A223" s="169">
        <v>20801</v>
      </c>
      <c r="B223" s="162" t="s">
        <v>1653</v>
      </c>
      <c r="C223" s="165">
        <v>2951</v>
      </c>
    </row>
    <row r="224" customHeight="1" spans="1:3">
      <c r="A224" s="169">
        <v>2080101</v>
      </c>
      <c r="B224" s="162" t="s">
        <v>1497</v>
      </c>
      <c r="C224" s="165">
        <v>1449</v>
      </c>
    </row>
    <row r="225" customHeight="1" spans="1:3">
      <c r="A225" s="169">
        <v>2080102</v>
      </c>
      <c r="B225" s="162" t="s">
        <v>1498</v>
      </c>
      <c r="C225" s="165">
        <v>62</v>
      </c>
    </row>
    <row r="226" customHeight="1" spans="1:3">
      <c r="A226" s="169">
        <v>2080106</v>
      </c>
      <c r="B226" s="162" t="s">
        <v>1654</v>
      </c>
      <c r="C226" s="165">
        <v>485</v>
      </c>
    </row>
    <row r="227" customHeight="1" spans="1:3">
      <c r="A227" s="169">
        <v>2080107</v>
      </c>
      <c r="B227" s="162" t="s">
        <v>1655</v>
      </c>
      <c r="C227" s="165">
        <v>0</v>
      </c>
    </row>
    <row r="228" customHeight="1" spans="1:3">
      <c r="A228" s="169">
        <v>2080109</v>
      </c>
      <c r="B228" s="162" t="s">
        <v>1656</v>
      </c>
      <c r="C228" s="165">
        <v>890</v>
      </c>
    </row>
    <row r="229" customHeight="1" spans="1:3">
      <c r="A229" s="169">
        <v>2080116</v>
      </c>
      <c r="B229" s="162" t="s">
        <v>1657</v>
      </c>
      <c r="C229" s="165">
        <v>0</v>
      </c>
    </row>
    <row r="230" customHeight="1" spans="1:3">
      <c r="A230" s="169">
        <v>2080199</v>
      </c>
      <c r="B230" s="162" t="s">
        <v>1658</v>
      </c>
      <c r="C230" s="165">
        <v>65</v>
      </c>
    </row>
    <row r="231" customHeight="1" spans="1:3">
      <c r="A231" s="169">
        <v>20802</v>
      </c>
      <c r="B231" s="162" t="s">
        <v>1659</v>
      </c>
      <c r="C231" s="165">
        <v>367</v>
      </c>
    </row>
    <row r="232" customHeight="1" spans="1:3">
      <c r="A232" s="169">
        <v>2080201</v>
      </c>
      <c r="B232" s="162" t="s">
        <v>1497</v>
      </c>
      <c r="C232" s="165">
        <v>367</v>
      </c>
    </row>
    <row r="233" customHeight="1" spans="1:3">
      <c r="A233" s="169">
        <v>2080207</v>
      </c>
      <c r="B233" s="162" t="s">
        <v>1660</v>
      </c>
      <c r="C233" s="165">
        <v>0</v>
      </c>
    </row>
    <row r="234" customHeight="1" spans="1:3">
      <c r="A234" s="169">
        <v>2080299</v>
      </c>
      <c r="B234" s="162" t="s">
        <v>1661</v>
      </c>
      <c r="C234" s="165">
        <v>0</v>
      </c>
    </row>
    <row r="235" customHeight="1" spans="1:3">
      <c r="A235" s="169">
        <v>20805</v>
      </c>
      <c r="B235" s="162" t="s">
        <v>1662</v>
      </c>
      <c r="C235" s="165">
        <v>59841</v>
      </c>
    </row>
    <row r="236" customHeight="1" spans="1:3">
      <c r="A236" s="169">
        <v>2080501</v>
      </c>
      <c r="B236" s="162" t="s">
        <v>1663</v>
      </c>
      <c r="C236" s="165">
        <v>155</v>
      </c>
    </row>
    <row r="237" customHeight="1" spans="1:3">
      <c r="A237" s="169">
        <v>2080503</v>
      </c>
      <c r="B237" s="162" t="s">
        <v>1664</v>
      </c>
      <c r="C237" s="165">
        <v>0</v>
      </c>
    </row>
    <row r="238" customHeight="1" spans="1:3">
      <c r="A238" s="169">
        <v>2080505</v>
      </c>
      <c r="B238" s="162" t="s">
        <v>1665</v>
      </c>
      <c r="C238" s="165">
        <v>19870</v>
      </c>
    </row>
    <row r="239" customHeight="1" spans="1:3">
      <c r="A239" s="169">
        <v>2080506</v>
      </c>
      <c r="B239" s="162" t="s">
        <v>1666</v>
      </c>
      <c r="C239" s="165">
        <v>4588</v>
      </c>
    </row>
    <row r="240" customHeight="1" spans="1:3">
      <c r="A240" s="169">
        <v>2080507</v>
      </c>
      <c r="B240" s="162" t="s">
        <v>1667</v>
      </c>
      <c r="C240" s="165">
        <v>35228</v>
      </c>
    </row>
    <row r="241" customHeight="1" spans="1:3">
      <c r="A241" s="169">
        <v>2080508</v>
      </c>
      <c r="B241" s="162" t="s">
        <v>1668</v>
      </c>
      <c r="C241" s="165">
        <v>0</v>
      </c>
    </row>
    <row r="242" customHeight="1" spans="1:3">
      <c r="A242" s="169">
        <v>2080599</v>
      </c>
      <c r="B242" s="162" t="s">
        <v>1669</v>
      </c>
      <c r="C242" s="165">
        <v>0</v>
      </c>
    </row>
    <row r="243" customHeight="1" spans="1:3">
      <c r="A243" s="169">
        <v>20807</v>
      </c>
      <c r="B243" s="162" t="s">
        <v>1670</v>
      </c>
      <c r="C243" s="165">
        <v>3107</v>
      </c>
    </row>
    <row r="244" customHeight="1" spans="1:3">
      <c r="A244" s="169">
        <v>2080701</v>
      </c>
      <c r="B244" s="162" t="s">
        <v>1671</v>
      </c>
      <c r="C244" s="165">
        <v>0</v>
      </c>
    </row>
    <row r="245" customHeight="1" spans="1:3">
      <c r="A245" s="169">
        <v>2080799</v>
      </c>
      <c r="B245" s="162" t="s">
        <v>1672</v>
      </c>
      <c r="C245" s="165">
        <v>3107</v>
      </c>
    </row>
    <row r="246" customHeight="1" spans="1:3">
      <c r="A246" s="169">
        <v>20808</v>
      </c>
      <c r="B246" s="162" t="s">
        <v>1673</v>
      </c>
      <c r="C246" s="165">
        <v>11224</v>
      </c>
    </row>
    <row r="247" customHeight="1" spans="1:3">
      <c r="A247" s="169">
        <v>2080801</v>
      </c>
      <c r="B247" s="162" t="s">
        <v>1674</v>
      </c>
      <c r="C247" s="165">
        <v>2835</v>
      </c>
    </row>
    <row r="248" customHeight="1" spans="1:3">
      <c r="A248" s="169">
        <v>2080805</v>
      </c>
      <c r="B248" s="162" t="s">
        <v>1675</v>
      </c>
      <c r="C248" s="165">
        <v>497</v>
      </c>
    </row>
    <row r="249" customHeight="1" spans="1:3">
      <c r="A249" s="169">
        <v>2080807</v>
      </c>
      <c r="B249" s="162" t="s">
        <v>1676</v>
      </c>
      <c r="C249" s="165">
        <v>101</v>
      </c>
    </row>
    <row r="250" customHeight="1" spans="1:3">
      <c r="A250" s="169">
        <v>2080808</v>
      </c>
      <c r="B250" s="162" t="s">
        <v>1677</v>
      </c>
      <c r="C250" s="165">
        <v>0</v>
      </c>
    </row>
    <row r="251" customHeight="1" spans="1:3">
      <c r="A251" s="169">
        <v>2080899</v>
      </c>
      <c r="B251" s="162" t="s">
        <v>1678</v>
      </c>
      <c r="C251" s="165">
        <v>7791</v>
      </c>
    </row>
    <row r="252" customHeight="1" spans="1:3">
      <c r="A252" s="169">
        <v>20809</v>
      </c>
      <c r="B252" s="162" t="s">
        <v>1679</v>
      </c>
      <c r="C252" s="165">
        <v>1044</v>
      </c>
    </row>
    <row r="253" customHeight="1" spans="1:3">
      <c r="A253" s="169">
        <v>2080901</v>
      </c>
      <c r="B253" s="162" t="s">
        <v>1680</v>
      </c>
      <c r="C253" s="165">
        <v>0</v>
      </c>
    </row>
    <row r="254" customHeight="1" spans="1:3">
      <c r="A254" s="169">
        <v>2080902</v>
      </c>
      <c r="B254" s="162" t="s">
        <v>1681</v>
      </c>
      <c r="C254" s="165">
        <v>0</v>
      </c>
    </row>
    <row r="255" customHeight="1" spans="1:3">
      <c r="A255" s="169">
        <v>2080903</v>
      </c>
      <c r="B255" s="162" t="s">
        <v>1682</v>
      </c>
      <c r="C255" s="165">
        <v>525</v>
      </c>
    </row>
    <row r="256" customHeight="1" spans="1:3">
      <c r="A256" s="169">
        <v>2080904</v>
      </c>
      <c r="B256" s="162" t="s">
        <v>1683</v>
      </c>
      <c r="C256" s="165">
        <v>0</v>
      </c>
    </row>
    <row r="257" customHeight="1" spans="1:3">
      <c r="A257" s="169">
        <v>2080905</v>
      </c>
      <c r="B257" s="162" t="s">
        <v>1684</v>
      </c>
      <c r="C257" s="165">
        <v>0</v>
      </c>
    </row>
    <row r="258" customHeight="1" spans="1:3">
      <c r="A258" s="169">
        <v>2080999</v>
      </c>
      <c r="B258" s="162" t="s">
        <v>1685</v>
      </c>
      <c r="C258" s="165">
        <v>519</v>
      </c>
    </row>
    <row r="259" customHeight="1" spans="1:3">
      <c r="A259" s="169">
        <v>20810</v>
      </c>
      <c r="B259" s="162" t="s">
        <v>1686</v>
      </c>
      <c r="C259" s="165">
        <v>2550</v>
      </c>
    </row>
    <row r="260" customHeight="1" spans="1:3">
      <c r="A260" s="169">
        <v>2081002</v>
      </c>
      <c r="B260" s="162" t="s">
        <v>1687</v>
      </c>
      <c r="C260" s="165">
        <v>0</v>
      </c>
    </row>
    <row r="261" customHeight="1" spans="1:3">
      <c r="A261" s="169">
        <v>2081004</v>
      </c>
      <c r="B261" s="162" t="s">
        <v>1688</v>
      </c>
      <c r="C261" s="165">
        <v>176</v>
      </c>
    </row>
    <row r="262" customHeight="1" spans="1:3">
      <c r="A262" s="169">
        <v>2081005</v>
      </c>
      <c r="B262" s="162" t="s">
        <v>1689</v>
      </c>
      <c r="C262" s="165">
        <v>2374</v>
      </c>
    </row>
    <row r="263" customHeight="1" spans="1:3">
      <c r="A263" s="169">
        <v>2081099</v>
      </c>
      <c r="B263" s="162" t="s">
        <v>1690</v>
      </c>
      <c r="C263" s="165">
        <v>0</v>
      </c>
    </row>
    <row r="264" customHeight="1" spans="1:3">
      <c r="A264" s="169">
        <v>20811</v>
      </c>
      <c r="B264" s="162" t="s">
        <v>1691</v>
      </c>
      <c r="C264" s="165">
        <v>1803</v>
      </c>
    </row>
    <row r="265" customHeight="1" spans="1:3">
      <c r="A265" s="169">
        <v>2081101</v>
      </c>
      <c r="B265" s="162" t="s">
        <v>1497</v>
      </c>
      <c r="C265" s="165">
        <v>801</v>
      </c>
    </row>
    <row r="266" customHeight="1" spans="1:3">
      <c r="A266" s="169">
        <v>2081102</v>
      </c>
      <c r="B266" s="162" t="s">
        <v>1498</v>
      </c>
      <c r="C266" s="165">
        <v>10</v>
      </c>
    </row>
    <row r="267" customHeight="1" spans="1:3">
      <c r="A267" s="169">
        <v>2081104</v>
      </c>
      <c r="B267" s="162" t="s">
        <v>1692</v>
      </c>
      <c r="C267" s="165">
        <v>265</v>
      </c>
    </row>
    <row r="268" customHeight="1" spans="1:3">
      <c r="A268" s="169">
        <v>2081105</v>
      </c>
      <c r="B268" s="162" t="s">
        <v>1693</v>
      </c>
      <c r="C268" s="165">
        <v>0</v>
      </c>
    </row>
    <row r="269" customHeight="1" spans="1:3">
      <c r="A269" s="169">
        <v>2081106</v>
      </c>
      <c r="B269" s="162" t="s">
        <v>1694</v>
      </c>
      <c r="C269" s="165">
        <v>0</v>
      </c>
    </row>
    <row r="270" customHeight="1" spans="1:3">
      <c r="A270" s="169">
        <v>2081107</v>
      </c>
      <c r="B270" s="162" t="s">
        <v>1695</v>
      </c>
      <c r="C270" s="165">
        <v>0</v>
      </c>
    </row>
    <row r="271" customHeight="1" spans="1:3">
      <c r="A271" s="169">
        <v>2081199</v>
      </c>
      <c r="B271" s="162" t="s">
        <v>1696</v>
      </c>
      <c r="C271" s="165">
        <v>727</v>
      </c>
    </row>
    <row r="272" customHeight="1" spans="1:3">
      <c r="A272" s="169">
        <v>20819</v>
      </c>
      <c r="B272" s="162" t="s">
        <v>1697</v>
      </c>
      <c r="C272" s="165">
        <v>0</v>
      </c>
    </row>
    <row r="273" customHeight="1" spans="1:3">
      <c r="A273" s="169">
        <v>2081901</v>
      </c>
      <c r="B273" s="162" t="s">
        <v>1698</v>
      </c>
      <c r="C273" s="165">
        <v>0</v>
      </c>
    </row>
    <row r="274" customHeight="1" spans="1:3">
      <c r="A274" s="169">
        <v>2081902</v>
      </c>
      <c r="B274" s="162" t="s">
        <v>1699</v>
      </c>
      <c r="C274" s="165">
        <v>0</v>
      </c>
    </row>
    <row r="275" customHeight="1" spans="1:3">
      <c r="A275" s="169">
        <v>20820</v>
      </c>
      <c r="B275" s="162" t="s">
        <v>1700</v>
      </c>
      <c r="C275" s="165">
        <v>0</v>
      </c>
    </row>
    <row r="276" customHeight="1" spans="1:3">
      <c r="A276" s="169">
        <v>2082001</v>
      </c>
      <c r="B276" s="162" t="s">
        <v>1701</v>
      </c>
      <c r="C276" s="165">
        <v>0</v>
      </c>
    </row>
    <row r="277" customHeight="1" spans="1:3">
      <c r="A277" s="169">
        <v>2082002</v>
      </c>
      <c r="B277" s="162" t="s">
        <v>1702</v>
      </c>
      <c r="C277" s="165">
        <v>0</v>
      </c>
    </row>
    <row r="278" customHeight="1" spans="1:3">
      <c r="A278" s="169">
        <v>20821</v>
      </c>
      <c r="B278" s="162" t="s">
        <v>1703</v>
      </c>
      <c r="C278" s="165">
        <v>0</v>
      </c>
    </row>
    <row r="279" customHeight="1" spans="1:3">
      <c r="A279" s="169">
        <v>2082102</v>
      </c>
      <c r="B279" s="162" t="s">
        <v>1704</v>
      </c>
      <c r="C279" s="165">
        <v>0</v>
      </c>
    </row>
    <row r="280" customHeight="1" spans="1:3">
      <c r="A280" s="169">
        <v>20825</v>
      </c>
      <c r="B280" s="162" t="s">
        <v>1705</v>
      </c>
      <c r="C280" s="165">
        <v>0</v>
      </c>
    </row>
    <row r="281" customHeight="1" spans="1:3">
      <c r="A281" s="169">
        <v>2082501</v>
      </c>
      <c r="B281" s="162" t="s">
        <v>1706</v>
      </c>
      <c r="C281" s="165">
        <v>0</v>
      </c>
    </row>
    <row r="282" customHeight="1" spans="1:3">
      <c r="A282" s="169">
        <v>2082502</v>
      </c>
      <c r="B282" s="162" t="s">
        <v>1707</v>
      </c>
      <c r="C282" s="165">
        <v>0</v>
      </c>
    </row>
    <row r="283" customHeight="1" spans="1:3">
      <c r="A283" s="169">
        <v>20826</v>
      </c>
      <c r="B283" s="162" t="s">
        <v>1708</v>
      </c>
      <c r="C283" s="165">
        <v>6604</v>
      </c>
    </row>
    <row r="284" customHeight="1" spans="1:3">
      <c r="A284" s="169">
        <v>2082602</v>
      </c>
      <c r="B284" s="162" t="s">
        <v>1709</v>
      </c>
      <c r="C284" s="165">
        <v>5861</v>
      </c>
    </row>
    <row r="285" customHeight="1" spans="1:3">
      <c r="A285" s="169">
        <v>2082699</v>
      </c>
      <c r="B285" s="162" t="s">
        <v>1710</v>
      </c>
      <c r="C285" s="165">
        <v>743</v>
      </c>
    </row>
    <row r="286" customHeight="1" spans="1:3">
      <c r="A286" s="169">
        <v>20828</v>
      </c>
      <c r="B286" s="162" t="s">
        <v>1711</v>
      </c>
      <c r="C286" s="165">
        <v>210</v>
      </c>
    </row>
    <row r="287" customHeight="1" spans="1:3">
      <c r="A287" s="169">
        <v>2082801</v>
      </c>
      <c r="B287" s="162" t="s">
        <v>1497</v>
      </c>
      <c r="C287" s="165">
        <v>196</v>
      </c>
    </row>
    <row r="288" customHeight="1" spans="1:3">
      <c r="A288" s="169">
        <v>2082802</v>
      </c>
      <c r="B288" s="162" t="s">
        <v>1498</v>
      </c>
      <c r="C288" s="165">
        <v>14</v>
      </c>
    </row>
    <row r="289" customHeight="1" spans="1:3">
      <c r="A289" s="169">
        <v>2082850</v>
      </c>
      <c r="B289" s="162" t="s">
        <v>1507</v>
      </c>
      <c r="C289" s="165">
        <v>0</v>
      </c>
    </row>
    <row r="290" customHeight="1" spans="1:3">
      <c r="A290" s="169">
        <v>2082899</v>
      </c>
      <c r="B290" s="162" t="s">
        <v>1712</v>
      </c>
      <c r="C290" s="165">
        <v>0</v>
      </c>
    </row>
    <row r="291" customHeight="1" spans="1:3">
      <c r="A291" s="169">
        <v>20899</v>
      </c>
      <c r="B291" s="162" t="s">
        <v>1713</v>
      </c>
      <c r="C291" s="165">
        <v>33790</v>
      </c>
    </row>
    <row r="292" customHeight="1" spans="1:3">
      <c r="A292" s="169">
        <v>2089999</v>
      </c>
      <c r="B292" s="162" t="s">
        <v>1713</v>
      </c>
      <c r="C292" s="165">
        <v>33790</v>
      </c>
    </row>
    <row r="293" customHeight="1" spans="1:3">
      <c r="A293" s="169">
        <v>210</v>
      </c>
      <c r="B293" s="162" t="s">
        <v>602</v>
      </c>
      <c r="C293" s="165">
        <v>109652</v>
      </c>
    </row>
    <row r="294" customHeight="1" spans="1:3">
      <c r="A294" s="169">
        <v>21001</v>
      </c>
      <c r="B294" s="162" t="s">
        <v>1714</v>
      </c>
      <c r="C294" s="165">
        <v>812</v>
      </c>
    </row>
    <row r="295" customHeight="1" spans="1:3">
      <c r="A295" s="169">
        <v>2100101</v>
      </c>
      <c r="B295" s="162" t="s">
        <v>1497</v>
      </c>
      <c r="C295" s="165">
        <v>727</v>
      </c>
    </row>
    <row r="296" customHeight="1" spans="1:3">
      <c r="A296" s="169">
        <v>2100199</v>
      </c>
      <c r="B296" s="162" t="s">
        <v>1715</v>
      </c>
      <c r="C296" s="165">
        <v>85</v>
      </c>
    </row>
    <row r="297" customHeight="1" spans="1:3">
      <c r="A297" s="169">
        <v>21002</v>
      </c>
      <c r="B297" s="162" t="s">
        <v>1716</v>
      </c>
      <c r="C297" s="165">
        <v>70274</v>
      </c>
    </row>
    <row r="298" customHeight="1" spans="1:3">
      <c r="A298" s="169">
        <v>2100201</v>
      </c>
      <c r="B298" s="162" t="s">
        <v>1717</v>
      </c>
      <c r="C298" s="165">
        <v>41824</v>
      </c>
    </row>
    <row r="299" customHeight="1" spans="1:3">
      <c r="A299" s="169">
        <v>2100202</v>
      </c>
      <c r="B299" s="162" t="s">
        <v>1718</v>
      </c>
      <c r="C299" s="165">
        <v>28051</v>
      </c>
    </row>
    <row r="300" customHeight="1" spans="1:3">
      <c r="A300" s="169">
        <v>2100299</v>
      </c>
      <c r="B300" s="162" t="s">
        <v>1719</v>
      </c>
      <c r="C300" s="165">
        <v>399</v>
      </c>
    </row>
    <row r="301" customHeight="1" spans="1:3">
      <c r="A301" s="169">
        <v>21003</v>
      </c>
      <c r="B301" s="162" t="s">
        <v>1720</v>
      </c>
      <c r="C301" s="165">
        <v>4678</v>
      </c>
    </row>
    <row r="302" customHeight="1" spans="1:3">
      <c r="A302" s="169">
        <v>2100302</v>
      </c>
      <c r="B302" s="162" t="s">
        <v>1721</v>
      </c>
      <c r="C302" s="165">
        <v>3500</v>
      </c>
    </row>
    <row r="303" customHeight="1" spans="1:3">
      <c r="A303" s="169">
        <v>2100399</v>
      </c>
      <c r="B303" s="162" t="s">
        <v>1722</v>
      </c>
      <c r="C303" s="165">
        <v>1178</v>
      </c>
    </row>
    <row r="304" customHeight="1" spans="1:3">
      <c r="A304" s="169">
        <v>21004</v>
      </c>
      <c r="B304" s="162" t="s">
        <v>1723</v>
      </c>
      <c r="C304" s="165">
        <v>14792</v>
      </c>
    </row>
    <row r="305" customHeight="1" spans="1:3">
      <c r="A305" s="169">
        <v>2100401</v>
      </c>
      <c r="B305" s="162" t="s">
        <v>1724</v>
      </c>
      <c r="C305" s="165">
        <v>3559</v>
      </c>
    </row>
    <row r="306" customHeight="1" spans="1:3">
      <c r="A306" s="169">
        <v>2100402</v>
      </c>
      <c r="B306" s="162" t="s">
        <v>1725</v>
      </c>
      <c r="C306" s="165">
        <v>309</v>
      </c>
    </row>
    <row r="307" customHeight="1" spans="1:3">
      <c r="A307" s="169">
        <v>2100403</v>
      </c>
      <c r="B307" s="162" t="s">
        <v>1726</v>
      </c>
      <c r="C307" s="165">
        <v>2155</v>
      </c>
    </row>
    <row r="308" customHeight="1" spans="1:3">
      <c r="A308" s="169">
        <v>2100408</v>
      </c>
      <c r="B308" s="162" t="s">
        <v>1727</v>
      </c>
      <c r="C308" s="165">
        <v>6425</v>
      </c>
    </row>
    <row r="309" customHeight="1" spans="1:3">
      <c r="A309" s="169">
        <v>2100409</v>
      </c>
      <c r="B309" s="162" t="s">
        <v>1728</v>
      </c>
      <c r="C309" s="165">
        <v>1061</v>
      </c>
    </row>
    <row r="310" customHeight="1" spans="1:3">
      <c r="A310" s="169">
        <v>2100410</v>
      </c>
      <c r="B310" s="162" t="s">
        <v>1729</v>
      </c>
      <c r="C310" s="165">
        <v>400</v>
      </c>
    </row>
    <row r="311" customHeight="1" spans="1:3">
      <c r="A311" s="169">
        <v>2100499</v>
      </c>
      <c r="B311" s="162" t="s">
        <v>1730</v>
      </c>
      <c r="C311" s="165">
        <v>883</v>
      </c>
    </row>
    <row r="312" customHeight="1" spans="1:3">
      <c r="A312" s="169">
        <v>21006</v>
      </c>
      <c r="B312" s="162" t="s">
        <v>1731</v>
      </c>
      <c r="C312" s="165">
        <v>0</v>
      </c>
    </row>
    <row r="313" customHeight="1" spans="1:3">
      <c r="A313" s="169">
        <v>2100601</v>
      </c>
      <c r="B313" s="162" t="s">
        <v>1732</v>
      </c>
      <c r="C313" s="165">
        <v>0</v>
      </c>
    </row>
    <row r="314" customHeight="1" spans="1:3">
      <c r="A314" s="169">
        <v>21007</v>
      </c>
      <c r="B314" s="162" t="s">
        <v>1733</v>
      </c>
      <c r="C314" s="165">
        <v>12629</v>
      </c>
    </row>
    <row r="315" customHeight="1" spans="1:3">
      <c r="A315" s="169">
        <v>2100717</v>
      </c>
      <c r="B315" s="162" t="s">
        <v>1734</v>
      </c>
      <c r="C315" s="165">
        <v>12629</v>
      </c>
    </row>
    <row r="316" customHeight="1" spans="1:3">
      <c r="A316" s="169">
        <v>2100799</v>
      </c>
      <c r="B316" s="162" t="s">
        <v>1735</v>
      </c>
      <c r="C316" s="165">
        <v>0</v>
      </c>
    </row>
    <row r="317" customHeight="1" spans="1:3">
      <c r="A317" s="169">
        <v>21011</v>
      </c>
      <c r="B317" s="162" t="s">
        <v>1736</v>
      </c>
      <c r="C317" s="165">
        <v>5601</v>
      </c>
    </row>
    <row r="318" customHeight="1" spans="1:3">
      <c r="A318" s="169">
        <v>2101101</v>
      </c>
      <c r="B318" s="162" t="s">
        <v>1737</v>
      </c>
      <c r="C318" s="165">
        <v>1969</v>
      </c>
    </row>
    <row r="319" customHeight="1" spans="1:3">
      <c r="A319" s="169">
        <v>2101102</v>
      </c>
      <c r="B319" s="162" t="s">
        <v>1738</v>
      </c>
      <c r="C319" s="165">
        <v>3632</v>
      </c>
    </row>
    <row r="320" customHeight="1" spans="1:3">
      <c r="A320" s="169">
        <v>21012</v>
      </c>
      <c r="B320" s="162" t="s">
        <v>1739</v>
      </c>
      <c r="C320" s="165">
        <v>0</v>
      </c>
    </row>
    <row r="321" customHeight="1" spans="1:3">
      <c r="A321" s="169">
        <v>2101201</v>
      </c>
      <c r="B321" s="162" t="s">
        <v>1740</v>
      </c>
      <c r="C321" s="165">
        <v>0</v>
      </c>
    </row>
    <row r="322" customHeight="1" spans="1:3">
      <c r="A322" s="169">
        <v>2101202</v>
      </c>
      <c r="B322" s="162" t="s">
        <v>1741</v>
      </c>
      <c r="C322" s="165">
        <v>0</v>
      </c>
    </row>
    <row r="323" customHeight="1" spans="1:3">
      <c r="A323" s="169">
        <v>21013</v>
      </c>
      <c r="B323" s="162" t="s">
        <v>1742</v>
      </c>
      <c r="C323" s="165">
        <v>0</v>
      </c>
    </row>
    <row r="324" customHeight="1" spans="1:3">
      <c r="A324" s="169">
        <v>2101301</v>
      </c>
      <c r="B324" s="162" t="s">
        <v>1743</v>
      </c>
      <c r="C324" s="165">
        <v>0</v>
      </c>
    </row>
    <row r="325" customHeight="1" spans="1:3">
      <c r="A325" s="169">
        <v>2101399</v>
      </c>
      <c r="B325" s="162" t="s">
        <v>1744</v>
      </c>
      <c r="C325" s="165">
        <v>0</v>
      </c>
    </row>
    <row r="326" customHeight="1" spans="1:3">
      <c r="A326" s="169">
        <v>21014</v>
      </c>
      <c r="B326" s="162" t="s">
        <v>1745</v>
      </c>
      <c r="C326" s="165">
        <v>0</v>
      </c>
    </row>
    <row r="327" customHeight="1" spans="1:3">
      <c r="A327" s="169">
        <v>2101401</v>
      </c>
      <c r="B327" s="162" t="s">
        <v>1746</v>
      </c>
      <c r="C327" s="165">
        <v>0</v>
      </c>
    </row>
    <row r="328" customHeight="1" spans="1:3">
      <c r="A328" s="169">
        <v>21015</v>
      </c>
      <c r="B328" s="162" t="s">
        <v>1747</v>
      </c>
      <c r="C328" s="165">
        <v>866</v>
      </c>
    </row>
    <row r="329" customHeight="1" spans="1:3">
      <c r="A329" s="169">
        <v>2101501</v>
      </c>
      <c r="B329" s="162" t="s">
        <v>1497</v>
      </c>
      <c r="C329" s="165">
        <v>804</v>
      </c>
    </row>
    <row r="330" customHeight="1" spans="1:3">
      <c r="A330" s="169">
        <v>2101502</v>
      </c>
      <c r="B330" s="162" t="s">
        <v>1498</v>
      </c>
      <c r="C330" s="165">
        <v>62</v>
      </c>
    </row>
    <row r="331" customHeight="1" spans="1:3">
      <c r="A331" s="169">
        <v>2101505</v>
      </c>
      <c r="B331" s="162" t="s">
        <v>1748</v>
      </c>
      <c r="C331" s="165">
        <v>0</v>
      </c>
    </row>
    <row r="332" customHeight="1" spans="1:3">
      <c r="A332" s="169">
        <v>2101506</v>
      </c>
      <c r="B332" s="162" t="s">
        <v>1749</v>
      </c>
      <c r="C332" s="165">
        <v>0</v>
      </c>
    </row>
    <row r="333" customHeight="1" spans="1:3">
      <c r="A333" s="169">
        <v>2101599</v>
      </c>
      <c r="B333" s="162" t="s">
        <v>1750</v>
      </c>
      <c r="C333" s="165">
        <v>0</v>
      </c>
    </row>
    <row r="334" customHeight="1" spans="1:3">
      <c r="A334" s="169">
        <v>21099</v>
      </c>
      <c r="B334" s="162" t="s">
        <v>1751</v>
      </c>
      <c r="C334" s="165">
        <v>0</v>
      </c>
    </row>
    <row r="335" customHeight="1" spans="1:3">
      <c r="A335" s="169">
        <v>2109999</v>
      </c>
      <c r="B335" s="162" t="s">
        <v>1751</v>
      </c>
      <c r="C335" s="165">
        <v>0</v>
      </c>
    </row>
    <row r="336" customHeight="1" spans="1:3">
      <c r="A336" s="169">
        <v>211</v>
      </c>
      <c r="B336" s="162" t="s">
        <v>667</v>
      </c>
      <c r="C336" s="165">
        <v>1386</v>
      </c>
    </row>
    <row r="337" customHeight="1" spans="1:3">
      <c r="A337" s="169">
        <v>21101</v>
      </c>
      <c r="B337" s="162" t="s">
        <v>1752</v>
      </c>
      <c r="C337" s="165">
        <v>0</v>
      </c>
    </row>
    <row r="338" customHeight="1" spans="1:3">
      <c r="A338" s="169">
        <v>2110101</v>
      </c>
      <c r="B338" s="162" t="s">
        <v>1497</v>
      </c>
      <c r="C338" s="165">
        <v>0</v>
      </c>
    </row>
    <row r="339" customHeight="1" spans="1:3">
      <c r="A339" s="169">
        <v>2110199</v>
      </c>
      <c r="B339" s="162" t="s">
        <v>1753</v>
      </c>
      <c r="C339" s="165">
        <v>0</v>
      </c>
    </row>
    <row r="340" customHeight="1" spans="1:3">
      <c r="A340" s="169">
        <v>21103</v>
      </c>
      <c r="B340" s="162" t="s">
        <v>1754</v>
      </c>
      <c r="C340" s="165">
        <v>0</v>
      </c>
    </row>
    <row r="341" customHeight="1" spans="1:3">
      <c r="A341" s="169">
        <v>2110301</v>
      </c>
      <c r="B341" s="162" t="s">
        <v>1755</v>
      </c>
      <c r="C341" s="165">
        <v>0</v>
      </c>
    </row>
    <row r="342" customHeight="1" spans="1:3">
      <c r="A342" s="169">
        <v>2110302</v>
      </c>
      <c r="B342" s="162" t="s">
        <v>1756</v>
      </c>
      <c r="C342" s="165">
        <v>0</v>
      </c>
    </row>
    <row r="343" customHeight="1" spans="1:3">
      <c r="A343" s="169">
        <v>2110399</v>
      </c>
      <c r="B343" s="162" t="s">
        <v>1757</v>
      </c>
      <c r="C343" s="165">
        <v>0</v>
      </c>
    </row>
    <row r="344" customHeight="1" spans="1:3">
      <c r="A344" s="169">
        <v>21104</v>
      </c>
      <c r="B344" s="162" t="s">
        <v>1758</v>
      </c>
      <c r="C344" s="165">
        <v>1386</v>
      </c>
    </row>
    <row r="345" customHeight="1" spans="1:3">
      <c r="A345" s="169">
        <v>2110401</v>
      </c>
      <c r="B345" s="162" t="s">
        <v>1759</v>
      </c>
      <c r="C345" s="165">
        <v>0</v>
      </c>
    </row>
    <row r="346" customHeight="1" spans="1:3">
      <c r="A346" s="169">
        <v>2110402</v>
      </c>
      <c r="B346" s="162" t="s">
        <v>1760</v>
      </c>
      <c r="C346" s="165">
        <v>0</v>
      </c>
    </row>
    <row r="347" customHeight="1" spans="1:3">
      <c r="A347" s="169">
        <v>2110499</v>
      </c>
      <c r="B347" s="162" t="s">
        <v>1761</v>
      </c>
      <c r="C347" s="165">
        <v>1386</v>
      </c>
    </row>
    <row r="348" customHeight="1" spans="1:3">
      <c r="A348" s="169">
        <v>21105</v>
      </c>
      <c r="B348" s="162" t="s">
        <v>1762</v>
      </c>
      <c r="C348" s="165">
        <v>0</v>
      </c>
    </row>
    <row r="349" customHeight="1" spans="1:3">
      <c r="A349" s="169">
        <v>2110501</v>
      </c>
      <c r="B349" s="162" t="s">
        <v>1763</v>
      </c>
      <c r="C349" s="165">
        <v>0</v>
      </c>
    </row>
    <row r="350" customHeight="1" spans="1:3">
      <c r="A350" s="169">
        <v>2110507</v>
      </c>
      <c r="B350" s="162" t="s">
        <v>1764</v>
      </c>
      <c r="C350" s="165">
        <v>0</v>
      </c>
    </row>
    <row r="351" customHeight="1" spans="1:3">
      <c r="A351" s="169">
        <v>21106</v>
      </c>
      <c r="B351" s="162" t="s">
        <v>1765</v>
      </c>
      <c r="C351" s="165">
        <v>0</v>
      </c>
    </row>
    <row r="352" customHeight="1" spans="1:3">
      <c r="A352" s="169">
        <v>2110602</v>
      </c>
      <c r="B352" s="162" t="s">
        <v>1766</v>
      </c>
      <c r="C352" s="165">
        <v>0</v>
      </c>
    </row>
    <row r="353" customHeight="1" spans="1:3">
      <c r="A353" s="169">
        <v>21199</v>
      </c>
      <c r="B353" s="162" t="s">
        <v>1767</v>
      </c>
      <c r="C353" s="165">
        <v>0</v>
      </c>
    </row>
    <row r="354" customHeight="1" spans="1:3">
      <c r="A354" s="169">
        <v>2119999</v>
      </c>
      <c r="B354" s="162" t="s">
        <v>1767</v>
      </c>
      <c r="C354" s="165">
        <v>0</v>
      </c>
    </row>
    <row r="355" customHeight="1" spans="1:3">
      <c r="A355" s="169">
        <v>212</v>
      </c>
      <c r="B355" s="162" t="s">
        <v>736</v>
      </c>
      <c r="C355" s="165">
        <v>20174</v>
      </c>
    </row>
    <row r="356" customHeight="1" spans="1:3">
      <c r="A356" s="169">
        <v>21201</v>
      </c>
      <c r="B356" s="162" t="s">
        <v>1768</v>
      </c>
      <c r="C356" s="165">
        <v>6569</v>
      </c>
    </row>
    <row r="357" customHeight="1" spans="1:3">
      <c r="A357" s="169">
        <v>2120101</v>
      </c>
      <c r="B357" s="162" t="s">
        <v>1497</v>
      </c>
      <c r="C357" s="165">
        <v>3582</v>
      </c>
    </row>
    <row r="358" customHeight="1" spans="1:3">
      <c r="A358" s="169">
        <v>2120104</v>
      </c>
      <c r="B358" s="162" t="s">
        <v>1769</v>
      </c>
      <c r="C358" s="165">
        <v>1971</v>
      </c>
    </row>
    <row r="359" customHeight="1" spans="1:3">
      <c r="A359" s="169">
        <v>2120106</v>
      </c>
      <c r="B359" s="162" t="s">
        <v>1770</v>
      </c>
      <c r="C359" s="165">
        <v>0</v>
      </c>
    </row>
    <row r="360" customHeight="1" spans="1:3">
      <c r="A360" s="169">
        <v>2120107</v>
      </c>
      <c r="B360" s="162" t="s">
        <v>1771</v>
      </c>
      <c r="C360" s="165">
        <v>730</v>
      </c>
    </row>
    <row r="361" customHeight="1" spans="1:3">
      <c r="A361" s="169">
        <v>2120199</v>
      </c>
      <c r="B361" s="162" t="s">
        <v>1772</v>
      </c>
      <c r="C361" s="165">
        <v>286</v>
      </c>
    </row>
    <row r="362" customHeight="1" spans="1:3">
      <c r="A362" s="169">
        <v>21202</v>
      </c>
      <c r="B362" s="162" t="s">
        <v>1773</v>
      </c>
      <c r="C362" s="165">
        <v>0</v>
      </c>
    </row>
    <row r="363" customHeight="1" spans="1:3">
      <c r="A363" s="169">
        <v>2120201</v>
      </c>
      <c r="B363" s="162" t="s">
        <v>1773</v>
      </c>
      <c r="C363" s="165">
        <v>0</v>
      </c>
    </row>
    <row r="364" customHeight="1" spans="1:3">
      <c r="A364" s="169">
        <v>21203</v>
      </c>
      <c r="B364" s="162" t="s">
        <v>1774</v>
      </c>
      <c r="C364" s="165">
        <v>88</v>
      </c>
    </row>
    <row r="365" customHeight="1" spans="1:3">
      <c r="A365" s="169">
        <v>2120303</v>
      </c>
      <c r="B365" s="162" t="s">
        <v>1775</v>
      </c>
      <c r="C365" s="165">
        <v>0</v>
      </c>
    </row>
    <row r="366" customHeight="1" spans="1:3">
      <c r="A366" s="169">
        <v>2120399</v>
      </c>
      <c r="B366" s="162" t="s">
        <v>1776</v>
      </c>
      <c r="C366" s="165">
        <v>88</v>
      </c>
    </row>
    <row r="367" customHeight="1" spans="1:3">
      <c r="A367" s="169">
        <v>21205</v>
      </c>
      <c r="B367" s="162" t="s">
        <v>1777</v>
      </c>
      <c r="C367" s="165">
        <v>4012</v>
      </c>
    </row>
    <row r="368" customHeight="1" spans="1:3">
      <c r="A368" s="169">
        <v>2120501</v>
      </c>
      <c r="B368" s="162" t="s">
        <v>1777</v>
      </c>
      <c r="C368" s="165">
        <v>4012</v>
      </c>
    </row>
    <row r="369" customHeight="1" spans="1:3">
      <c r="A369" s="169">
        <v>21206</v>
      </c>
      <c r="B369" s="162" t="s">
        <v>1778</v>
      </c>
      <c r="C369" s="165">
        <v>8722</v>
      </c>
    </row>
    <row r="370" customHeight="1" spans="1:3">
      <c r="A370" s="169">
        <v>2120601</v>
      </c>
      <c r="B370" s="162" t="s">
        <v>1778</v>
      </c>
      <c r="C370" s="165">
        <v>8722</v>
      </c>
    </row>
    <row r="371" customHeight="1" spans="1:3">
      <c r="A371" s="169">
        <v>21299</v>
      </c>
      <c r="B371" s="162" t="s">
        <v>1779</v>
      </c>
      <c r="C371" s="165">
        <v>783</v>
      </c>
    </row>
    <row r="372" customHeight="1" spans="1:3">
      <c r="A372" s="169">
        <v>2129999</v>
      </c>
      <c r="B372" s="162" t="s">
        <v>1779</v>
      </c>
      <c r="C372" s="165">
        <v>783</v>
      </c>
    </row>
    <row r="373" customHeight="1" spans="1:3">
      <c r="A373" s="169">
        <v>213</v>
      </c>
      <c r="B373" s="162" t="s">
        <v>756</v>
      </c>
      <c r="C373" s="165">
        <v>195200</v>
      </c>
    </row>
    <row r="374" customHeight="1" spans="1:3">
      <c r="A374" s="169">
        <v>21301</v>
      </c>
      <c r="B374" s="162" t="s">
        <v>1780</v>
      </c>
      <c r="C374" s="165">
        <v>47318</v>
      </c>
    </row>
    <row r="375" customHeight="1" spans="1:3">
      <c r="A375" s="169">
        <v>2130101</v>
      </c>
      <c r="B375" s="162" t="s">
        <v>1497</v>
      </c>
      <c r="C375" s="165">
        <v>9698</v>
      </c>
    </row>
    <row r="376" customHeight="1" spans="1:3">
      <c r="A376" s="169">
        <v>2130102</v>
      </c>
      <c r="B376" s="162" t="s">
        <v>1498</v>
      </c>
      <c r="C376" s="165">
        <v>1388</v>
      </c>
    </row>
    <row r="377" customHeight="1" spans="1:3">
      <c r="A377" s="169">
        <v>2130104</v>
      </c>
      <c r="B377" s="162" t="s">
        <v>1507</v>
      </c>
      <c r="C377" s="165">
        <v>3316</v>
      </c>
    </row>
    <row r="378" customHeight="1" spans="1:3">
      <c r="A378" s="169">
        <v>2130105</v>
      </c>
      <c r="B378" s="162" t="s">
        <v>1781</v>
      </c>
      <c r="C378" s="165">
        <v>0</v>
      </c>
    </row>
    <row r="379" customHeight="1" spans="1:3">
      <c r="A379" s="169">
        <v>2130106</v>
      </c>
      <c r="B379" s="162" t="s">
        <v>1782</v>
      </c>
      <c r="C379" s="165">
        <v>134</v>
      </c>
    </row>
    <row r="380" customHeight="1" spans="1:3">
      <c r="A380" s="169">
        <v>2130108</v>
      </c>
      <c r="B380" s="162" t="s">
        <v>1783</v>
      </c>
      <c r="C380" s="165">
        <v>1486</v>
      </c>
    </row>
    <row r="381" customHeight="1" spans="1:3">
      <c r="A381" s="169">
        <v>2130109</v>
      </c>
      <c r="B381" s="162" t="s">
        <v>1784</v>
      </c>
      <c r="C381" s="165">
        <v>0</v>
      </c>
    </row>
    <row r="382" customHeight="1" spans="1:3">
      <c r="A382" s="169">
        <v>2130110</v>
      </c>
      <c r="B382" s="162" t="s">
        <v>1785</v>
      </c>
      <c r="C382" s="165">
        <v>0</v>
      </c>
    </row>
    <row r="383" customHeight="1" spans="1:3">
      <c r="A383" s="169">
        <v>2130111</v>
      </c>
      <c r="B383" s="162" t="s">
        <v>1786</v>
      </c>
      <c r="C383" s="165">
        <v>0</v>
      </c>
    </row>
    <row r="384" customHeight="1" spans="1:3">
      <c r="A384" s="169">
        <v>2130119</v>
      </c>
      <c r="B384" s="162" t="s">
        <v>1787</v>
      </c>
      <c r="C384" s="165">
        <v>0</v>
      </c>
    </row>
    <row r="385" customHeight="1" spans="1:3">
      <c r="A385" s="169">
        <v>2130121</v>
      </c>
      <c r="B385" s="162" t="s">
        <v>1788</v>
      </c>
      <c r="C385" s="165">
        <v>800</v>
      </c>
    </row>
    <row r="386" customHeight="1" spans="1:3">
      <c r="A386" s="169">
        <v>2130122</v>
      </c>
      <c r="B386" s="162" t="s">
        <v>1789</v>
      </c>
      <c r="C386" s="165">
        <v>2420</v>
      </c>
    </row>
    <row r="387" customHeight="1" spans="1:3">
      <c r="A387" s="169">
        <v>2130124</v>
      </c>
      <c r="B387" s="162" t="s">
        <v>1790</v>
      </c>
      <c r="C387" s="165">
        <v>0</v>
      </c>
    </row>
    <row r="388" customHeight="1" spans="1:3">
      <c r="A388" s="169">
        <v>2130125</v>
      </c>
      <c r="B388" s="162" t="s">
        <v>1791</v>
      </c>
      <c r="C388" s="165">
        <v>1000</v>
      </c>
    </row>
    <row r="389" customHeight="1" spans="1:3">
      <c r="A389" s="169">
        <v>2130126</v>
      </c>
      <c r="B389" s="162" t="s">
        <v>1792</v>
      </c>
      <c r="C389" s="165">
        <v>0</v>
      </c>
    </row>
    <row r="390" customHeight="1" spans="1:3">
      <c r="A390" s="169">
        <v>2130135</v>
      </c>
      <c r="B390" s="162" t="s">
        <v>1793</v>
      </c>
      <c r="C390" s="165">
        <v>3768</v>
      </c>
    </row>
    <row r="391" customHeight="1" spans="1:3">
      <c r="A391" s="169">
        <v>2130142</v>
      </c>
      <c r="B391" s="162" t="s">
        <v>1794</v>
      </c>
      <c r="C391" s="165">
        <v>0</v>
      </c>
    </row>
    <row r="392" customHeight="1" spans="1:3">
      <c r="A392" s="169">
        <v>2130148</v>
      </c>
      <c r="B392" s="162" t="s">
        <v>1795</v>
      </c>
      <c r="C392" s="165">
        <v>0</v>
      </c>
    </row>
    <row r="393" customHeight="1" spans="1:3">
      <c r="A393" s="169">
        <v>2130152</v>
      </c>
      <c r="B393" s="162" t="s">
        <v>1796</v>
      </c>
      <c r="C393" s="165">
        <v>0</v>
      </c>
    </row>
    <row r="394" customHeight="1" spans="1:3">
      <c r="A394" s="169">
        <v>2130153</v>
      </c>
      <c r="B394" s="162" t="s">
        <v>1797</v>
      </c>
      <c r="C394" s="165">
        <v>16000</v>
      </c>
    </row>
    <row r="395" customHeight="1" spans="1:3">
      <c r="A395" s="169">
        <v>2130199</v>
      </c>
      <c r="B395" s="162" t="s">
        <v>1798</v>
      </c>
      <c r="C395" s="165">
        <v>7308</v>
      </c>
    </row>
    <row r="396" customHeight="1" spans="1:3">
      <c r="A396" s="169">
        <v>21302</v>
      </c>
      <c r="B396" s="162" t="s">
        <v>1799</v>
      </c>
      <c r="C396" s="165">
        <v>6785</v>
      </c>
    </row>
    <row r="397" customHeight="1" spans="1:3">
      <c r="A397" s="169">
        <v>2130201</v>
      </c>
      <c r="B397" s="162" t="s">
        <v>1497</v>
      </c>
      <c r="C397" s="165">
        <v>5112</v>
      </c>
    </row>
    <row r="398" customHeight="1" spans="1:3">
      <c r="A398" s="169">
        <v>2130202</v>
      </c>
      <c r="B398" s="162" t="s">
        <v>1498</v>
      </c>
      <c r="C398" s="165">
        <v>0</v>
      </c>
    </row>
    <row r="399" customHeight="1" spans="1:3">
      <c r="A399" s="169">
        <v>2130204</v>
      </c>
      <c r="B399" s="162" t="s">
        <v>1800</v>
      </c>
      <c r="C399" s="165">
        <v>990</v>
      </c>
    </row>
    <row r="400" customHeight="1" spans="1:3">
      <c r="A400" s="169">
        <v>2130205</v>
      </c>
      <c r="B400" s="162" t="s">
        <v>1801</v>
      </c>
      <c r="C400" s="165">
        <v>0</v>
      </c>
    </row>
    <row r="401" customHeight="1" spans="1:3">
      <c r="A401" s="169">
        <v>2130206</v>
      </c>
      <c r="B401" s="162" t="s">
        <v>1802</v>
      </c>
      <c r="C401" s="165">
        <v>298</v>
      </c>
    </row>
    <row r="402" customHeight="1" spans="1:3">
      <c r="A402" s="169">
        <v>2130207</v>
      </c>
      <c r="B402" s="162" t="s">
        <v>1803</v>
      </c>
      <c r="C402" s="165">
        <v>0</v>
      </c>
    </row>
    <row r="403" customHeight="1" spans="1:3">
      <c r="A403" s="169">
        <v>2130209</v>
      </c>
      <c r="B403" s="162" t="s">
        <v>1804</v>
      </c>
      <c r="C403" s="165">
        <v>0</v>
      </c>
    </row>
    <row r="404" customHeight="1" spans="1:3">
      <c r="A404" s="169">
        <v>2130211</v>
      </c>
      <c r="B404" s="162" t="s">
        <v>1805</v>
      </c>
      <c r="C404" s="165">
        <v>0</v>
      </c>
    </row>
    <row r="405" customHeight="1" spans="1:3">
      <c r="A405" s="169">
        <v>2130212</v>
      </c>
      <c r="B405" s="162" t="s">
        <v>1806</v>
      </c>
      <c r="C405" s="165">
        <v>331</v>
      </c>
    </row>
    <row r="406" customHeight="1" spans="1:3">
      <c r="A406" s="169">
        <v>2130213</v>
      </c>
      <c r="B406" s="162" t="s">
        <v>1807</v>
      </c>
      <c r="C406" s="165">
        <v>0</v>
      </c>
    </row>
    <row r="407" customHeight="1" spans="1:3">
      <c r="A407" s="169">
        <v>2130227</v>
      </c>
      <c r="B407" s="162" t="s">
        <v>1808</v>
      </c>
      <c r="C407" s="165">
        <v>0</v>
      </c>
    </row>
    <row r="408" customHeight="1" spans="1:3">
      <c r="A408" s="169">
        <v>2130234</v>
      </c>
      <c r="B408" s="162" t="s">
        <v>1809</v>
      </c>
      <c r="C408" s="165">
        <v>0</v>
      </c>
    </row>
    <row r="409" customHeight="1" spans="1:3">
      <c r="A409" s="169">
        <v>2130299</v>
      </c>
      <c r="B409" s="162" t="s">
        <v>1810</v>
      </c>
      <c r="C409" s="165">
        <v>54</v>
      </c>
    </row>
    <row r="410" customHeight="1" spans="1:3">
      <c r="A410" s="169">
        <v>21303</v>
      </c>
      <c r="B410" s="162" t="s">
        <v>1811</v>
      </c>
      <c r="C410" s="165">
        <v>134521</v>
      </c>
    </row>
    <row r="411" customHeight="1" spans="1:3">
      <c r="A411" s="169">
        <v>2130301</v>
      </c>
      <c r="B411" s="162" t="s">
        <v>1497</v>
      </c>
      <c r="C411" s="165">
        <v>100</v>
      </c>
    </row>
    <row r="412" customHeight="1" spans="1:3">
      <c r="A412" s="169">
        <v>2130302</v>
      </c>
      <c r="B412" s="162" t="s">
        <v>1498</v>
      </c>
      <c r="C412" s="165">
        <v>0</v>
      </c>
    </row>
    <row r="413" customHeight="1" spans="1:3">
      <c r="A413" s="169">
        <v>2130304</v>
      </c>
      <c r="B413" s="162" t="s">
        <v>1812</v>
      </c>
      <c r="C413" s="165">
        <v>3803</v>
      </c>
    </row>
    <row r="414" customHeight="1" spans="1:3">
      <c r="A414" s="169">
        <v>2130305</v>
      </c>
      <c r="B414" s="162" t="s">
        <v>1813</v>
      </c>
      <c r="C414" s="165">
        <v>85414</v>
      </c>
    </row>
    <row r="415" customHeight="1" spans="1:3">
      <c r="A415" s="169">
        <v>2130306</v>
      </c>
      <c r="B415" s="162" t="s">
        <v>1814</v>
      </c>
      <c r="C415" s="165">
        <v>43675</v>
      </c>
    </row>
    <row r="416" customHeight="1" spans="1:3">
      <c r="A416" s="169">
        <v>2130308</v>
      </c>
      <c r="B416" s="162" t="s">
        <v>1815</v>
      </c>
      <c r="C416" s="165">
        <v>10</v>
      </c>
    </row>
    <row r="417" customHeight="1" spans="1:3">
      <c r="A417" s="169">
        <v>2130310</v>
      </c>
      <c r="B417" s="162" t="s">
        <v>1816</v>
      </c>
      <c r="C417" s="165">
        <v>0</v>
      </c>
    </row>
    <row r="418" customHeight="1" spans="1:3">
      <c r="A418" s="169">
        <v>2130311</v>
      </c>
      <c r="B418" s="162" t="s">
        <v>1817</v>
      </c>
      <c r="C418" s="165">
        <v>0</v>
      </c>
    </row>
    <row r="419" customHeight="1" spans="1:3">
      <c r="A419" s="169">
        <v>2130313</v>
      </c>
      <c r="B419" s="162" t="s">
        <v>1818</v>
      </c>
      <c r="C419" s="165">
        <v>0</v>
      </c>
    </row>
    <row r="420" customHeight="1" spans="1:3">
      <c r="A420" s="169">
        <v>2130314</v>
      </c>
      <c r="B420" s="162" t="s">
        <v>1819</v>
      </c>
      <c r="C420" s="165">
        <v>441</v>
      </c>
    </row>
    <row r="421" customHeight="1" spans="1:3">
      <c r="A421" s="169">
        <v>2130315</v>
      </c>
      <c r="B421" s="162" t="s">
        <v>1820</v>
      </c>
      <c r="C421" s="165">
        <v>60</v>
      </c>
    </row>
    <row r="422" customHeight="1" spans="1:3">
      <c r="A422" s="169">
        <v>2130316</v>
      </c>
      <c r="B422" s="162" t="s">
        <v>1821</v>
      </c>
      <c r="C422" s="165">
        <v>0</v>
      </c>
    </row>
    <row r="423" customHeight="1" spans="1:3">
      <c r="A423" s="169">
        <v>2130319</v>
      </c>
      <c r="B423" s="162" t="s">
        <v>1822</v>
      </c>
      <c r="C423" s="165">
        <v>0</v>
      </c>
    </row>
    <row r="424" customHeight="1" spans="1:3">
      <c r="A424" s="169">
        <v>2130321</v>
      </c>
      <c r="B424" s="162" t="s">
        <v>1823</v>
      </c>
      <c r="C424" s="165">
        <v>0</v>
      </c>
    </row>
    <row r="425" customHeight="1" spans="1:3">
      <c r="A425" s="169">
        <v>2130335</v>
      </c>
      <c r="B425" s="162" t="s">
        <v>1824</v>
      </c>
      <c r="C425" s="165">
        <v>0</v>
      </c>
    </row>
    <row r="426" customHeight="1" spans="1:3">
      <c r="A426" s="169">
        <v>2130399</v>
      </c>
      <c r="B426" s="162" t="s">
        <v>1825</v>
      </c>
      <c r="C426" s="165">
        <v>1018</v>
      </c>
    </row>
    <row r="427" customHeight="1" spans="1:3">
      <c r="A427" s="169">
        <v>21305</v>
      </c>
      <c r="B427" s="162" t="s">
        <v>1826</v>
      </c>
      <c r="C427" s="165">
        <v>3369</v>
      </c>
    </row>
    <row r="428" customHeight="1" spans="1:3">
      <c r="A428" s="169">
        <v>2130501</v>
      </c>
      <c r="B428" s="162" t="s">
        <v>1497</v>
      </c>
      <c r="C428" s="165">
        <v>529</v>
      </c>
    </row>
    <row r="429" customHeight="1" spans="1:3">
      <c r="A429" s="169">
        <v>2130504</v>
      </c>
      <c r="B429" s="162" t="s">
        <v>1827</v>
      </c>
      <c r="C429" s="165">
        <v>0</v>
      </c>
    </row>
    <row r="430" customHeight="1" spans="1:3">
      <c r="A430" s="169">
        <v>2130599</v>
      </c>
      <c r="B430" s="162" t="s">
        <v>1828</v>
      </c>
      <c r="C430" s="165">
        <v>2840</v>
      </c>
    </row>
    <row r="431" customHeight="1" spans="1:3">
      <c r="A431" s="169">
        <v>21307</v>
      </c>
      <c r="B431" s="162" t="s">
        <v>1829</v>
      </c>
      <c r="C431" s="165">
        <v>3079</v>
      </c>
    </row>
    <row r="432" customHeight="1" spans="1:3">
      <c r="A432" s="169">
        <v>2130701</v>
      </c>
      <c r="B432" s="162" t="s">
        <v>1830</v>
      </c>
      <c r="C432" s="165">
        <v>0</v>
      </c>
    </row>
    <row r="433" customHeight="1" spans="1:3">
      <c r="A433" s="169">
        <v>2130705</v>
      </c>
      <c r="B433" s="162" t="s">
        <v>1831</v>
      </c>
      <c r="C433" s="165">
        <v>3079</v>
      </c>
    </row>
    <row r="434" customHeight="1" spans="1:3">
      <c r="A434" s="169">
        <v>2130706</v>
      </c>
      <c r="B434" s="162" t="s">
        <v>1832</v>
      </c>
      <c r="C434" s="165">
        <v>0</v>
      </c>
    </row>
    <row r="435" customHeight="1" spans="1:3">
      <c r="A435" s="169">
        <v>2130707</v>
      </c>
      <c r="B435" s="162" t="s">
        <v>1833</v>
      </c>
      <c r="C435" s="165">
        <v>0</v>
      </c>
    </row>
    <row r="436" customHeight="1" spans="1:3">
      <c r="A436" s="169">
        <v>2130799</v>
      </c>
      <c r="B436" s="162" t="s">
        <v>1834</v>
      </c>
      <c r="C436" s="165">
        <v>0</v>
      </c>
    </row>
    <row r="437" customHeight="1" spans="1:3">
      <c r="A437" s="169">
        <v>21308</v>
      </c>
      <c r="B437" s="162" t="s">
        <v>1835</v>
      </c>
      <c r="C437" s="165">
        <v>0</v>
      </c>
    </row>
    <row r="438" customHeight="1" spans="1:3">
      <c r="A438" s="169">
        <v>2130803</v>
      </c>
      <c r="B438" s="162" t="s">
        <v>1836</v>
      </c>
      <c r="C438" s="165">
        <v>0</v>
      </c>
    </row>
    <row r="439" customHeight="1" spans="1:3">
      <c r="A439" s="169">
        <v>2130804</v>
      </c>
      <c r="B439" s="162" t="s">
        <v>1837</v>
      </c>
      <c r="C439" s="165">
        <v>0</v>
      </c>
    </row>
    <row r="440" customHeight="1" spans="1:3">
      <c r="A440" s="169">
        <v>2130899</v>
      </c>
      <c r="B440" s="162" t="s">
        <v>1838</v>
      </c>
      <c r="C440" s="165">
        <v>0</v>
      </c>
    </row>
    <row r="441" customHeight="1" spans="1:3">
      <c r="A441" s="169">
        <v>21309</v>
      </c>
      <c r="B441" s="162" t="s">
        <v>1839</v>
      </c>
      <c r="C441" s="165">
        <v>0</v>
      </c>
    </row>
    <row r="442" customHeight="1" spans="1:3">
      <c r="A442" s="169">
        <v>2130901</v>
      </c>
      <c r="B442" s="162" t="s">
        <v>1840</v>
      </c>
      <c r="C442" s="165">
        <v>0</v>
      </c>
    </row>
    <row r="443" customHeight="1" spans="1:3">
      <c r="A443" s="169">
        <v>2130999</v>
      </c>
      <c r="B443" s="162" t="s">
        <v>1841</v>
      </c>
      <c r="C443" s="165">
        <v>0</v>
      </c>
    </row>
    <row r="444" customHeight="1" spans="1:3">
      <c r="A444" s="169">
        <v>21399</v>
      </c>
      <c r="B444" s="162" t="s">
        <v>1842</v>
      </c>
      <c r="C444" s="165">
        <v>128</v>
      </c>
    </row>
    <row r="445" customHeight="1" spans="1:3">
      <c r="A445" s="169">
        <v>2139999</v>
      </c>
      <c r="B445" s="162" t="s">
        <v>1842</v>
      </c>
      <c r="C445" s="165">
        <v>128</v>
      </c>
    </row>
    <row r="446" customHeight="1" spans="1:3">
      <c r="A446" s="169">
        <v>214</v>
      </c>
      <c r="B446" s="162" t="s">
        <v>848</v>
      </c>
      <c r="C446" s="165">
        <v>48059</v>
      </c>
    </row>
    <row r="447" customHeight="1" spans="1:3">
      <c r="A447" s="169">
        <v>21401</v>
      </c>
      <c r="B447" s="162" t="s">
        <v>1843</v>
      </c>
      <c r="C447" s="165">
        <v>48059</v>
      </c>
    </row>
    <row r="448" customHeight="1" spans="1:3">
      <c r="A448" s="169">
        <v>2140101</v>
      </c>
      <c r="B448" s="162" t="s">
        <v>1497</v>
      </c>
      <c r="C448" s="165">
        <v>5047</v>
      </c>
    </row>
    <row r="449" customHeight="1" spans="1:3">
      <c r="A449" s="169">
        <v>2140104</v>
      </c>
      <c r="B449" s="162" t="s">
        <v>1844</v>
      </c>
      <c r="C449" s="165">
        <v>5815</v>
      </c>
    </row>
    <row r="450" customHeight="1" spans="1:3">
      <c r="A450" s="169">
        <v>2140106</v>
      </c>
      <c r="B450" s="162" t="s">
        <v>1845</v>
      </c>
      <c r="C450" s="165">
        <v>0</v>
      </c>
    </row>
    <row r="451" customHeight="1" spans="1:3">
      <c r="A451" s="169">
        <v>2140110</v>
      </c>
      <c r="B451" s="162" t="s">
        <v>1846</v>
      </c>
      <c r="C451" s="165">
        <v>0</v>
      </c>
    </row>
    <row r="452" customHeight="1" spans="1:3">
      <c r="A452" s="169">
        <v>2140112</v>
      </c>
      <c r="B452" s="162" t="s">
        <v>1847</v>
      </c>
      <c r="C452" s="165">
        <v>200</v>
      </c>
    </row>
    <row r="453" customHeight="1" spans="1:3">
      <c r="A453" s="169">
        <v>2140129</v>
      </c>
      <c r="B453" s="162" t="s">
        <v>1848</v>
      </c>
      <c r="C453" s="165">
        <v>0</v>
      </c>
    </row>
    <row r="454" customHeight="1" spans="1:3">
      <c r="A454" s="169">
        <v>2140131</v>
      </c>
      <c r="B454" s="162" t="s">
        <v>1849</v>
      </c>
      <c r="C454" s="165">
        <v>0</v>
      </c>
    </row>
    <row r="455" customHeight="1" spans="1:3">
      <c r="A455" s="169">
        <v>2140199</v>
      </c>
      <c r="B455" s="162" t="s">
        <v>1850</v>
      </c>
      <c r="C455" s="165">
        <v>36997</v>
      </c>
    </row>
    <row r="456" customHeight="1" spans="1:3">
      <c r="A456" s="169">
        <v>21406</v>
      </c>
      <c r="B456" s="162" t="s">
        <v>1851</v>
      </c>
      <c r="C456" s="165">
        <v>0</v>
      </c>
    </row>
    <row r="457" customHeight="1" spans="1:3">
      <c r="A457" s="169">
        <v>2140601</v>
      </c>
      <c r="B457" s="162" t="s">
        <v>1852</v>
      </c>
      <c r="C457" s="165">
        <v>0</v>
      </c>
    </row>
    <row r="458" customHeight="1" spans="1:3">
      <c r="A458" s="169">
        <v>2140602</v>
      </c>
      <c r="B458" s="162" t="s">
        <v>1853</v>
      </c>
      <c r="C458" s="165">
        <v>0</v>
      </c>
    </row>
    <row r="459" customHeight="1" spans="1:3">
      <c r="A459" s="169">
        <v>2140699</v>
      </c>
      <c r="B459" s="162" t="s">
        <v>1854</v>
      </c>
      <c r="C459" s="165">
        <v>0</v>
      </c>
    </row>
    <row r="460" customHeight="1" spans="1:3">
      <c r="A460" s="169">
        <v>21499</v>
      </c>
      <c r="B460" s="162" t="s">
        <v>1855</v>
      </c>
      <c r="C460" s="165">
        <v>0</v>
      </c>
    </row>
    <row r="461" customHeight="1" spans="1:3">
      <c r="A461" s="169">
        <v>2149901</v>
      </c>
      <c r="B461" s="162" t="s">
        <v>1856</v>
      </c>
      <c r="C461" s="165">
        <v>0</v>
      </c>
    </row>
    <row r="462" customHeight="1" spans="1:3">
      <c r="A462" s="169">
        <v>2149999</v>
      </c>
      <c r="B462" s="162" t="s">
        <v>1855</v>
      </c>
      <c r="C462" s="165">
        <v>0</v>
      </c>
    </row>
    <row r="463" customHeight="1" spans="1:3">
      <c r="A463" s="169">
        <v>215</v>
      </c>
      <c r="B463" s="162" t="s">
        <v>898</v>
      </c>
      <c r="C463" s="165">
        <v>1572</v>
      </c>
    </row>
    <row r="464" customHeight="1" spans="1:3">
      <c r="A464" s="169">
        <v>21502</v>
      </c>
      <c r="B464" s="162" t="s">
        <v>1857</v>
      </c>
      <c r="C464" s="165">
        <v>0</v>
      </c>
    </row>
    <row r="465" customHeight="1" spans="1:3">
      <c r="A465" s="169">
        <v>2150299</v>
      </c>
      <c r="B465" s="162" t="s">
        <v>1858</v>
      </c>
      <c r="C465" s="165">
        <v>0</v>
      </c>
    </row>
    <row r="466" customHeight="1" spans="1:3">
      <c r="A466" s="169">
        <v>21505</v>
      </c>
      <c r="B466" s="162" t="s">
        <v>1859</v>
      </c>
      <c r="C466" s="165">
        <v>1313</v>
      </c>
    </row>
    <row r="467" customHeight="1" spans="1:3">
      <c r="A467" s="169">
        <v>2150501</v>
      </c>
      <c r="B467" s="162" t="s">
        <v>1497</v>
      </c>
      <c r="C467" s="165">
        <v>433</v>
      </c>
    </row>
    <row r="468" customHeight="1" spans="1:3">
      <c r="A468" s="169">
        <v>2150502</v>
      </c>
      <c r="B468" s="162" t="s">
        <v>1498</v>
      </c>
      <c r="C468" s="165">
        <v>880</v>
      </c>
    </row>
    <row r="469" customHeight="1" spans="1:3">
      <c r="A469" s="169">
        <v>2150599</v>
      </c>
      <c r="B469" s="162" t="s">
        <v>1860</v>
      </c>
      <c r="C469" s="165">
        <v>0</v>
      </c>
    </row>
    <row r="470" customHeight="1" spans="1:3">
      <c r="A470" s="169">
        <v>21507</v>
      </c>
      <c r="B470" s="162" t="s">
        <v>1861</v>
      </c>
      <c r="C470" s="165">
        <v>259</v>
      </c>
    </row>
    <row r="471" customHeight="1" spans="1:3">
      <c r="A471" s="169">
        <v>2150701</v>
      </c>
      <c r="B471" s="162" t="s">
        <v>1497</v>
      </c>
      <c r="C471" s="165">
        <v>0</v>
      </c>
    </row>
    <row r="472" customHeight="1" spans="1:3">
      <c r="A472" s="169">
        <v>2150799</v>
      </c>
      <c r="B472" s="162" t="s">
        <v>1862</v>
      </c>
      <c r="C472" s="165">
        <v>259</v>
      </c>
    </row>
    <row r="473" customHeight="1" spans="1:3">
      <c r="A473" s="169">
        <v>21508</v>
      </c>
      <c r="B473" s="162" t="s">
        <v>1863</v>
      </c>
      <c r="C473" s="165">
        <v>0</v>
      </c>
    </row>
    <row r="474" customHeight="1" spans="1:3">
      <c r="A474" s="169">
        <v>2150805</v>
      </c>
      <c r="B474" s="162" t="s">
        <v>1864</v>
      </c>
      <c r="C474" s="165">
        <v>0</v>
      </c>
    </row>
    <row r="475" customHeight="1" spans="1:3">
      <c r="A475" s="169">
        <v>2150899</v>
      </c>
      <c r="B475" s="162" t="s">
        <v>1865</v>
      </c>
      <c r="C475" s="165">
        <v>0</v>
      </c>
    </row>
    <row r="476" customHeight="1" spans="1:3">
      <c r="A476" s="169">
        <v>21599</v>
      </c>
      <c r="B476" s="162" t="s">
        <v>1866</v>
      </c>
      <c r="C476" s="165">
        <v>0</v>
      </c>
    </row>
    <row r="477" customHeight="1" spans="1:3">
      <c r="A477" s="169">
        <v>2159999</v>
      </c>
      <c r="B477" s="162" t="s">
        <v>1866</v>
      </c>
      <c r="C477" s="165">
        <v>0</v>
      </c>
    </row>
    <row r="478" customHeight="1" spans="1:3">
      <c r="A478" s="169">
        <v>216</v>
      </c>
      <c r="B478" s="162" t="s">
        <v>943</v>
      </c>
      <c r="C478" s="165">
        <v>383</v>
      </c>
    </row>
    <row r="479" customHeight="1" spans="1:3">
      <c r="A479" s="169">
        <v>21602</v>
      </c>
      <c r="B479" s="162" t="s">
        <v>1867</v>
      </c>
      <c r="C479" s="165">
        <v>383</v>
      </c>
    </row>
    <row r="480" customHeight="1" spans="1:3">
      <c r="A480" s="169">
        <v>2160201</v>
      </c>
      <c r="B480" s="162" t="s">
        <v>1497</v>
      </c>
      <c r="C480" s="165">
        <v>383</v>
      </c>
    </row>
    <row r="481" customHeight="1" spans="1:3">
      <c r="A481" s="169">
        <v>2160299</v>
      </c>
      <c r="B481" s="162" t="s">
        <v>1868</v>
      </c>
      <c r="C481" s="165">
        <v>0</v>
      </c>
    </row>
    <row r="482" customHeight="1" spans="1:3">
      <c r="A482" s="169">
        <v>21606</v>
      </c>
      <c r="B482" s="162" t="s">
        <v>1869</v>
      </c>
      <c r="C482" s="165">
        <v>0</v>
      </c>
    </row>
    <row r="483" customHeight="1" spans="1:3">
      <c r="A483" s="169">
        <v>2160699</v>
      </c>
      <c r="B483" s="162" t="s">
        <v>1870</v>
      </c>
      <c r="C483" s="165">
        <v>0</v>
      </c>
    </row>
    <row r="484" customHeight="1" spans="1:3">
      <c r="A484" s="169">
        <v>21699</v>
      </c>
      <c r="B484" s="162" t="s">
        <v>1871</v>
      </c>
      <c r="C484" s="165">
        <v>0</v>
      </c>
    </row>
    <row r="485" customHeight="1" spans="1:3">
      <c r="A485" s="169">
        <v>2169999</v>
      </c>
      <c r="B485" s="162" t="s">
        <v>1871</v>
      </c>
      <c r="C485" s="165">
        <v>0</v>
      </c>
    </row>
    <row r="486" customHeight="1" spans="1:3">
      <c r="A486" s="169">
        <v>217</v>
      </c>
      <c r="B486" s="162" t="s">
        <v>956</v>
      </c>
      <c r="C486" s="165">
        <v>0</v>
      </c>
    </row>
    <row r="487" customHeight="1" spans="1:3">
      <c r="A487" s="169">
        <v>21703</v>
      </c>
      <c r="B487" s="162" t="s">
        <v>1872</v>
      </c>
      <c r="C487" s="165">
        <v>0</v>
      </c>
    </row>
    <row r="488" customHeight="1" spans="1:3">
      <c r="A488" s="169">
        <v>2170399</v>
      </c>
      <c r="B488" s="162" t="s">
        <v>1873</v>
      </c>
      <c r="C488" s="165">
        <v>0</v>
      </c>
    </row>
    <row r="489" customHeight="1" spans="1:3">
      <c r="A489" s="169">
        <v>220</v>
      </c>
      <c r="B489" s="162" t="s">
        <v>992</v>
      </c>
      <c r="C489" s="165">
        <v>13270</v>
      </c>
    </row>
    <row r="490" customHeight="1" spans="1:3">
      <c r="A490" s="169">
        <v>22001</v>
      </c>
      <c r="B490" s="162" t="s">
        <v>1874</v>
      </c>
      <c r="C490" s="165">
        <v>13270</v>
      </c>
    </row>
    <row r="491" customHeight="1" spans="1:3">
      <c r="A491" s="169">
        <v>2200101</v>
      </c>
      <c r="B491" s="162" t="s">
        <v>1497</v>
      </c>
      <c r="C491" s="165">
        <v>4250</v>
      </c>
    </row>
    <row r="492" customHeight="1" spans="1:3">
      <c r="A492" s="169">
        <v>2200102</v>
      </c>
      <c r="B492" s="162" t="s">
        <v>1498</v>
      </c>
      <c r="C492" s="165">
        <v>0</v>
      </c>
    </row>
    <row r="493" customHeight="1" spans="1:3">
      <c r="A493" s="169">
        <v>2200104</v>
      </c>
      <c r="B493" s="162" t="s">
        <v>1875</v>
      </c>
      <c r="C493" s="165">
        <v>1700</v>
      </c>
    </row>
    <row r="494" customHeight="1" spans="1:3">
      <c r="A494" s="169">
        <v>2200106</v>
      </c>
      <c r="B494" s="162" t="s">
        <v>1876</v>
      </c>
      <c r="C494" s="165">
        <v>5400</v>
      </c>
    </row>
    <row r="495" customHeight="1" spans="1:3">
      <c r="A495" s="169">
        <v>2200109</v>
      </c>
      <c r="B495" s="162" t="s">
        <v>1877</v>
      </c>
      <c r="C495" s="165">
        <v>1900</v>
      </c>
    </row>
    <row r="496" customHeight="1" spans="1:3">
      <c r="A496" s="169">
        <v>2200114</v>
      </c>
      <c r="B496" s="162" t="s">
        <v>1878</v>
      </c>
      <c r="C496" s="165">
        <v>20</v>
      </c>
    </row>
    <row r="497" customHeight="1" spans="1:3">
      <c r="A497" s="169">
        <v>22005</v>
      </c>
      <c r="B497" s="162" t="s">
        <v>1879</v>
      </c>
      <c r="C497" s="165">
        <v>0</v>
      </c>
    </row>
    <row r="498" customHeight="1" spans="1:3">
      <c r="A498" s="169">
        <v>2200508</v>
      </c>
      <c r="B498" s="162" t="s">
        <v>1880</v>
      </c>
      <c r="C498" s="165">
        <v>0</v>
      </c>
    </row>
    <row r="499" customHeight="1" spans="1:3">
      <c r="A499" s="169">
        <v>2200509</v>
      </c>
      <c r="B499" s="162" t="s">
        <v>1881</v>
      </c>
      <c r="C499" s="165">
        <v>0</v>
      </c>
    </row>
    <row r="500" customHeight="1" spans="1:3">
      <c r="A500" s="169">
        <v>221</v>
      </c>
      <c r="B500" s="162" t="s">
        <v>1030</v>
      </c>
      <c r="C500" s="165">
        <v>26330</v>
      </c>
    </row>
    <row r="501" customHeight="1" spans="1:3">
      <c r="A501" s="169">
        <v>22101</v>
      </c>
      <c r="B501" s="162" t="s">
        <v>1882</v>
      </c>
      <c r="C501" s="165">
        <v>500</v>
      </c>
    </row>
    <row r="502" customHeight="1" spans="1:3">
      <c r="A502" s="169">
        <v>2210103</v>
      </c>
      <c r="B502" s="162" t="s">
        <v>1883</v>
      </c>
      <c r="C502" s="165">
        <v>0</v>
      </c>
    </row>
    <row r="503" customHeight="1" spans="1:3">
      <c r="A503" s="169">
        <v>2210105</v>
      </c>
      <c r="B503" s="162" t="s">
        <v>1884</v>
      </c>
      <c r="C503" s="165">
        <v>500</v>
      </c>
    </row>
    <row r="504" customHeight="1" spans="1:3">
      <c r="A504" s="169">
        <v>2210106</v>
      </c>
      <c r="B504" s="162" t="s">
        <v>1885</v>
      </c>
      <c r="C504" s="165">
        <v>0</v>
      </c>
    </row>
    <row r="505" customHeight="1" spans="1:3">
      <c r="A505" s="169">
        <v>2210107</v>
      </c>
      <c r="B505" s="162" t="s">
        <v>1886</v>
      </c>
      <c r="C505" s="165">
        <v>0</v>
      </c>
    </row>
    <row r="506" customHeight="1" spans="1:3">
      <c r="A506" s="169">
        <v>2210108</v>
      </c>
      <c r="B506" s="162" t="s">
        <v>1887</v>
      </c>
      <c r="C506" s="165">
        <v>0</v>
      </c>
    </row>
    <row r="507" customHeight="1" spans="1:3">
      <c r="A507" s="169">
        <v>2210199</v>
      </c>
      <c r="B507" s="162" t="s">
        <v>1888</v>
      </c>
      <c r="C507" s="165">
        <v>0</v>
      </c>
    </row>
    <row r="508" customHeight="1" spans="1:3">
      <c r="A508" s="169">
        <v>22102</v>
      </c>
      <c r="B508" s="162" t="s">
        <v>1889</v>
      </c>
      <c r="C508" s="165">
        <v>14730</v>
      </c>
    </row>
    <row r="509" customHeight="1" spans="1:3">
      <c r="A509" s="169">
        <v>2210201</v>
      </c>
      <c r="B509" s="162" t="s">
        <v>1890</v>
      </c>
      <c r="C509" s="165">
        <v>14730</v>
      </c>
    </row>
    <row r="510" customHeight="1" spans="1:3">
      <c r="A510" s="169">
        <v>22103</v>
      </c>
      <c r="B510" s="162" t="s">
        <v>1891</v>
      </c>
      <c r="C510" s="165">
        <v>11100</v>
      </c>
    </row>
    <row r="511" customHeight="1" spans="1:3">
      <c r="A511" s="169">
        <v>2210399</v>
      </c>
      <c r="B511" s="162" t="s">
        <v>1892</v>
      </c>
      <c r="C511" s="165">
        <v>11100</v>
      </c>
    </row>
    <row r="512" customHeight="1" spans="1:3">
      <c r="A512" s="169">
        <v>222</v>
      </c>
      <c r="B512" s="162" t="s">
        <v>1050</v>
      </c>
      <c r="C512" s="165">
        <v>0</v>
      </c>
    </row>
    <row r="513" customHeight="1" spans="1:3">
      <c r="A513" s="169">
        <v>22201</v>
      </c>
      <c r="B513" s="162" t="s">
        <v>1893</v>
      </c>
      <c r="C513" s="165">
        <v>0</v>
      </c>
    </row>
    <row r="514" customHeight="1" spans="1:3">
      <c r="A514" s="169">
        <v>2220106</v>
      </c>
      <c r="B514" s="162" t="s">
        <v>1894</v>
      </c>
      <c r="C514" s="165">
        <v>0</v>
      </c>
    </row>
    <row r="515" customHeight="1" spans="1:3">
      <c r="A515" s="169">
        <v>2220107</v>
      </c>
      <c r="B515" s="162" t="s">
        <v>1895</v>
      </c>
      <c r="C515" s="165">
        <v>0</v>
      </c>
    </row>
    <row r="516" customHeight="1" spans="1:3">
      <c r="A516" s="169">
        <v>2220112</v>
      </c>
      <c r="B516" s="162" t="s">
        <v>1896</v>
      </c>
      <c r="C516" s="165">
        <v>0</v>
      </c>
    </row>
    <row r="517" customHeight="1" spans="1:3">
      <c r="A517" s="169">
        <v>2220115</v>
      </c>
      <c r="B517" s="162" t="s">
        <v>1897</v>
      </c>
      <c r="C517" s="165">
        <v>0</v>
      </c>
    </row>
    <row r="518" customHeight="1" spans="1:3">
      <c r="A518" s="169">
        <v>2220199</v>
      </c>
      <c r="B518" s="162" t="s">
        <v>1898</v>
      </c>
      <c r="C518" s="165">
        <v>0</v>
      </c>
    </row>
    <row r="519" customHeight="1" spans="1:3">
      <c r="A519" s="169">
        <v>22204</v>
      </c>
      <c r="B519" s="162" t="s">
        <v>1899</v>
      </c>
      <c r="C519" s="165">
        <v>0</v>
      </c>
    </row>
    <row r="520" customHeight="1" spans="1:3">
      <c r="A520" s="169">
        <v>2220499</v>
      </c>
      <c r="B520" s="162" t="s">
        <v>1900</v>
      </c>
      <c r="C520" s="165">
        <v>0</v>
      </c>
    </row>
    <row r="521" customHeight="1" spans="1:3">
      <c r="A521" s="169">
        <v>224</v>
      </c>
      <c r="B521" s="162" t="s">
        <v>1090</v>
      </c>
      <c r="C521" s="165">
        <v>2550</v>
      </c>
    </row>
    <row r="522" customHeight="1" spans="1:3">
      <c r="A522" s="169">
        <v>22401</v>
      </c>
      <c r="B522" s="162" t="s">
        <v>1901</v>
      </c>
      <c r="C522" s="165">
        <v>897</v>
      </c>
    </row>
    <row r="523" customHeight="1" spans="1:3">
      <c r="A523" s="169">
        <v>2240101</v>
      </c>
      <c r="B523" s="162" t="s">
        <v>1497</v>
      </c>
      <c r="C523" s="165">
        <v>667</v>
      </c>
    </row>
    <row r="524" customHeight="1" spans="1:3">
      <c r="A524" s="169">
        <v>2240104</v>
      </c>
      <c r="B524" s="162" t="s">
        <v>1902</v>
      </c>
      <c r="C524" s="165">
        <v>50</v>
      </c>
    </row>
    <row r="525" customHeight="1" spans="1:3">
      <c r="A525" s="169">
        <v>2240106</v>
      </c>
      <c r="B525" s="162" t="s">
        <v>1903</v>
      </c>
      <c r="C525" s="165">
        <v>180</v>
      </c>
    </row>
    <row r="526" customHeight="1" spans="1:3">
      <c r="A526" s="169">
        <v>2240108</v>
      </c>
      <c r="B526" s="162" t="s">
        <v>1904</v>
      </c>
      <c r="C526" s="165">
        <v>0</v>
      </c>
    </row>
    <row r="527" customHeight="1" spans="1:3">
      <c r="A527" s="169">
        <v>2240199</v>
      </c>
      <c r="B527" s="162" t="s">
        <v>1905</v>
      </c>
      <c r="C527" s="165">
        <v>0</v>
      </c>
    </row>
    <row r="528" customHeight="1" spans="1:3">
      <c r="A528" s="169">
        <v>22402</v>
      </c>
      <c r="B528" s="162" t="s">
        <v>1906</v>
      </c>
      <c r="C528" s="165">
        <v>0</v>
      </c>
    </row>
    <row r="529" customHeight="1" spans="1:3">
      <c r="A529" s="169">
        <v>2240204</v>
      </c>
      <c r="B529" s="162" t="s">
        <v>1907</v>
      </c>
      <c r="C529" s="165">
        <v>0</v>
      </c>
    </row>
    <row r="530" customHeight="1" spans="1:3">
      <c r="A530" s="169">
        <v>2240299</v>
      </c>
      <c r="B530" s="162" t="s">
        <v>1908</v>
      </c>
      <c r="C530" s="165">
        <v>0</v>
      </c>
    </row>
    <row r="531" customHeight="1" spans="1:3">
      <c r="A531" s="169">
        <v>22404</v>
      </c>
      <c r="B531" s="162" t="s">
        <v>1909</v>
      </c>
      <c r="C531" s="165">
        <v>0</v>
      </c>
    </row>
    <row r="532" customHeight="1" spans="1:3">
      <c r="A532" s="169">
        <v>2240499</v>
      </c>
      <c r="B532" s="162" t="s">
        <v>1910</v>
      </c>
      <c r="C532" s="165">
        <v>0</v>
      </c>
    </row>
    <row r="533" customHeight="1" spans="1:3">
      <c r="A533" s="169">
        <v>22405</v>
      </c>
      <c r="B533" s="162" t="s">
        <v>1911</v>
      </c>
      <c r="C533" s="165">
        <v>48</v>
      </c>
    </row>
    <row r="534" customHeight="1" spans="1:3">
      <c r="A534" s="169">
        <v>2240501</v>
      </c>
      <c r="B534" s="162" t="s">
        <v>1497</v>
      </c>
      <c r="C534" s="165">
        <v>23</v>
      </c>
    </row>
    <row r="535" customHeight="1" spans="1:3">
      <c r="A535" s="169">
        <v>2240504</v>
      </c>
      <c r="B535" s="162" t="s">
        <v>1912</v>
      </c>
      <c r="C535" s="165">
        <v>5</v>
      </c>
    </row>
    <row r="536" customHeight="1" spans="1:3">
      <c r="A536" s="169">
        <v>2240506</v>
      </c>
      <c r="B536" s="162" t="s">
        <v>1913</v>
      </c>
      <c r="C536" s="165">
        <v>20</v>
      </c>
    </row>
    <row r="537" customHeight="1" spans="1:3">
      <c r="A537" s="169">
        <v>22406</v>
      </c>
      <c r="B537" s="162" t="s">
        <v>1914</v>
      </c>
      <c r="C537" s="165">
        <v>1305</v>
      </c>
    </row>
    <row r="538" customHeight="1" spans="1:3">
      <c r="A538" s="169">
        <v>2240601</v>
      </c>
      <c r="B538" s="162" t="s">
        <v>1915</v>
      </c>
      <c r="C538" s="165">
        <v>1305</v>
      </c>
    </row>
    <row r="539" customHeight="1" spans="1:3">
      <c r="A539" s="169">
        <v>2240699</v>
      </c>
      <c r="B539" s="162" t="s">
        <v>1916</v>
      </c>
      <c r="C539" s="165">
        <v>0</v>
      </c>
    </row>
    <row r="540" customHeight="1" spans="1:3">
      <c r="A540" s="169">
        <v>22407</v>
      </c>
      <c r="B540" s="162" t="s">
        <v>1917</v>
      </c>
      <c r="C540" s="165">
        <v>300</v>
      </c>
    </row>
    <row r="541" customHeight="1" spans="1:3">
      <c r="A541" s="169">
        <v>2240703</v>
      </c>
      <c r="B541" s="162" t="s">
        <v>1918</v>
      </c>
      <c r="C541" s="165">
        <v>300</v>
      </c>
    </row>
    <row r="542" customHeight="1" spans="1:3">
      <c r="A542" s="169">
        <v>22499</v>
      </c>
      <c r="B542" s="162" t="s">
        <v>1919</v>
      </c>
      <c r="C542" s="165">
        <v>0</v>
      </c>
    </row>
    <row r="543" customHeight="1" spans="1:3">
      <c r="A543" s="169">
        <v>2249999</v>
      </c>
      <c r="B543" s="162" t="s">
        <v>1919</v>
      </c>
      <c r="C543" s="165">
        <v>0</v>
      </c>
    </row>
    <row r="544" customHeight="1" spans="1:3">
      <c r="A544" s="169">
        <v>229</v>
      </c>
      <c r="B544" s="162" t="s">
        <v>1333</v>
      </c>
      <c r="C544" s="165">
        <v>11911</v>
      </c>
    </row>
    <row r="545" customHeight="1" spans="1:3">
      <c r="A545" s="169">
        <v>22999</v>
      </c>
      <c r="B545" s="162" t="s">
        <v>1333</v>
      </c>
      <c r="C545" s="165">
        <v>11911</v>
      </c>
    </row>
    <row r="546" customHeight="1" spans="1:3">
      <c r="A546" s="169">
        <v>2299999</v>
      </c>
      <c r="B546" s="162" t="s">
        <v>1333</v>
      </c>
      <c r="C546" s="165">
        <v>11911</v>
      </c>
    </row>
    <row r="547" customHeight="1" spans="1:3">
      <c r="A547" s="169">
        <v>232</v>
      </c>
      <c r="B547" s="162" t="s">
        <v>1131</v>
      </c>
      <c r="C547" s="165">
        <v>30000</v>
      </c>
    </row>
    <row r="548" customHeight="1" spans="1:3">
      <c r="A548" s="169">
        <v>23203</v>
      </c>
      <c r="B548" s="162" t="s">
        <v>1920</v>
      </c>
      <c r="C548" s="165">
        <v>30000</v>
      </c>
    </row>
    <row r="549" customHeight="1" spans="1:3">
      <c r="A549" s="169">
        <v>2320301</v>
      </c>
      <c r="B549" s="162" t="s">
        <v>1921</v>
      </c>
      <c r="C549" s="165">
        <v>30000</v>
      </c>
    </row>
    <row r="550" customHeight="1" spans="1:3">
      <c r="A550" s="169">
        <v>2320399</v>
      </c>
      <c r="B550" s="162" t="s">
        <v>1922</v>
      </c>
      <c r="C550" s="165">
        <v>0</v>
      </c>
    </row>
  </sheetData>
  <autoFilter xmlns:etc="http://www.wps.cn/officeDocument/2017/etCustomData" ref="A4:C550" etc:filterBottomFollowUsedRange="0">
    <extLst/>
  </autoFilter>
  <mergeCells count="1">
    <mergeCell ref="A2:C2"/>
  </mergeCells>
  <printOptions horizontalCentered="1"/>
  <pageMargins left="0.708661417322835" right="0.708661417322835" top="0.748031496062992" bottom="0.748031496062992" header="0.31496062992126" footer="0.31496062992126"/>
  <pageSetup paperSize="9" orientation="portrait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50"/>
  <sheetViews>
    <sheetView topLeftCell="A408" workbookViewId="0">
      <selection activeCell="B430" sqref="B430"/>
    </sheetView>
  </sheetViews>
  <sheetFormatPr defaultColWidth="9" defaultRowHeight="24.9" customHeight="1" outlineLevelCol="3"/>
  <cols>
    <col min="1" max="1" width="20.5" style="29" customWidth="1"/>
    <col min="2" max="2" width="33.125" style="29" customWidth="1"/>
    <col min="3" max="3" width="15.375" style="29" customWidth="1"/>
    <col min="4" max="16384" width="9" style="29"/>
  </cols>
  <sheetData>
    <row r="1" s="29" customFormat="1" customHeight="1" spans="1:1">
      <c r="A1" s="29" t="s">
        <v>1923</v>
      </c>
    </row>
    <row r="2" s="29" customFormat="1" customHeight="1" spans="1:3">
      <c r="A2" s="157" t="s">
        <v>1924</v>
      </c>
      <c r="B2" s="157"/>
      <c r="C2" s="157"/>
    </row>
    <row r="3" s="29" customFormat="1" customHeight="1" spans="1:3">
      <c r="A3" s="158"/>
      <c r="B3" s="159"/>
      <c r="C3" s="159" t="s">
        <v>55</v>
      </c>
    </row>
    <row r="4" s="29" customFormat="1" customHeight="1" spans="1:3">
      <c r="A4" s="24" t="s">
        <v>1493</v>
      </c>
      <c r="B4" s="24" t="s">
        <v>1361</v>
      </c>
      <c r="C4" s="160" t="s">
        <v>1494</v>
      </c>
    </row>
    <row r="5" s="29" customFormat="1" customHeight="1" spans="1:3">
      <c r="A5" s="161" t="s">
        <v>1495</v>
      </c>
      <c r="B5" s="162"/>
      <c r="C5" s="163">
        <f>+SUM(C6:C21500)/3</f>
        <v>788268</v>
      </c>
    </row>
    <row r="6" s="29" customFormat="1" customHeight="1" spans="1:3">
      <c r="A6" s="164">
        <v>201</v>
      </c>
      <c r="B6" s="164" t="s">
        <v>124</v>
      </c>
      <c r="C6" s="165">
        <v>61678</v>
      </c>
    </row>
    <row r="7" s="29" customFormat="1" customHeight="1" spans="1:3">
      <c r="A7" s="164">
        <v>20101</v>
      </c>
      <c r="B7" s="164" t="s">
        <v>1496</v>
      </c>
      <c r="C7" s="165">
        <v>1612</v>
      </c>
    </row>
    <row r="8" s="29" customFormat="1" customHeight="1" spans="1:3">
      <c r="A8" s="164">
        <v>2010101</v>
      </c>
      <c r="B8" s="164" t="s">
        <v>1497</v>
      </c>
      <c r="C8" s="165">
        <v>1473</v>
      </c>
    </row>
    <row r="9" s="29" customFormat="1" customHeight="1" spans="1:3">
      <c r="A9" s="164">
        <v>2010102</v>
      </c>
      <c r="B9" s="164" t="s">
        <v>1498</v>
      </c>
      <c r="C9" s="165">
        <v>119</v>
      </c>
    </row>
    <row r="10" s="29" customFormat="1" customHeight="1" spans="1:3">
      <c r="A10" s="164">
        <v>2010104</v>
      </c>
      <c r="B10" s="164" t="s">
        <v>1499</v>
      </c>
      <c r="C10" s="165">
        <v>0</v>
      </c>
    </row>
    <row r="11" s="29" customFormat="1" customHeight="1" spans="1:3">
      <c r="A11" s="164">
        <v>2010108</v>
      </c>
      <c r="B11" s="166" t="s">
        <v>1500</v>
      </c>
      <c r="C11" s="165">
        <v>0</v>
      </c>
    </row>
    <row r="12" s="29" customFormat="1" customHeight="1" spans="1:3">
      <c r="A12" s="161">
        <v>2010199</v>
      </c>
      <c r="B12" s="162" t="s">
        <v>1501</v>
      </c>
      <c r="C12" s="165">
        <v>20</v>
      </c>
    </row>
    <row r="13" s="29" customFormat="1" customHeight="1" spans="1:3">
      <c r="A13" s="161">
        <v>20102</v>
      </c>
      <c r="B13" s="162" t="s">
        <v>1502</v>
      </c>
      <c r="C13" s="165">
        <v>1132</v>
      </c>
    </row>
    <row r="14" s="29" customFormat="1" customHeight="1" spans="1:3">
      <c r="A14" s="164">
        <v>2010201</v>
      </c>
      <c r="B14" s="164" t="s">
        <v>1497</v>
      </c>
      <c r="C14" s="165">
        <v>893</v>
      </c>
    </row>
    <row r="15" s="29" customFormat="1" customHeight="1" spans="1:3">
      <c r="A15" s="164">
        <v>2010202</v>
      </c>
      <c r="B15" s="164" t="s">
        <v>1498</v>
      </c>
      <c r="C15" s="165">
        <v>239</v>
      </c>
    </row>
    <row r="16" s="29" customFormat="1" customHeight="1" spans="1:3">
      <c r="A16" s="164">
        <v>2010299</v>
      </c>
      <c r="B16" s="166" t="s">
        <v>1503</v>
      </c>
      <c r="C16" s="165">
        <v>0</v>
      </c>
    </row>
    <row r="17" s="29" customFormat="1" customHeight="1" spans="1:3">
      <c r="A17" s="164">
        <v>20103</v>
      </c>
      <c r="B17" s="164" t="s">
        <v>1504</v>
      </c>
      <c r="C17" s="165">
        <v>38436</v>
      </c>
    </row>
    <row r="18" s="29" customFormat="1" customHeight="1" spans="1:3">
      <c r="A18" s="164">
        <v>2010301</v>
      </c>
      <c r="B18" s="164" t="s">
        <v>1497</v>
      </c>
      <c r="C18" s="165">
        <v>38113</v>
      </c>
    </row>
    <row r="19" s="29" customFormat="1" customHeight="1" spans="1:3">
      <c r="A19" s="164">
        <v>2010302</v>
      </c>
      <c r="B19" s="164" t="s">
        <v>1498</v>
      </c>
      <c r="C19" s="165">
        <v>142</v>
      </c>
    </row>
    <row r="20" s="29" customFormat="1" customHeight="1" spans="1:3">
      <c r="A20" s="164">
        <v>2010306</v>
      </c>
      <c r="B20" s="166" t="s">
        <v>1505</v>
      </c>
      <c r="C20" s="165">
        <v>1</v>
      </c>
    </row>
    <row r="21" s="29" customFormat="1" customHeight="1" spans="1:3">
      <c r="A21" s="164">
        <v>2010308</v>
      </c>
      <c r="B21" s="166" t="s">
        <v>1506</v>
      </c>
      <c r="C21" s="165">
        <v>50</v>
      </c>
    </row>
    <row r="22" s="29" customFormat="1" customHeight="1" spans="1:3">
      <c r="A22" s="164">
        <v>2010350</v>
      </c>
      <c r="B22" s="164" t="s">
        <v>1507</v>
      </c>
      <c r="C22" s="165">
        <v>10</v>
      </c>
    </row>
    <row r="23" s="29" customFormat="1" customHeight="1" spans="1:3">
      <c r="A23" s="164">
        <v>2010399</v>
      </c>
      <c r="B23" s="164" t="s">
        <v>1508</v>
      </c>
      <c r="C23" s="165">
        <v>120</v>
      </c>
    </row>
    <row r="24" s="29" customFormat="1" customHeight="1" spans="1:3">
      <c r="A24" s="164">
        <v>20104</v>
      </c>
      <c r="B24" s="166" t="s">
        <v>1509</v>
      </c>
      <c r="C24" s="165">
        <v>1907</v>
      </c>
    </row>
    <row r="25" s="29" customFormat="1" customHeight="1" spans="1:3">
      <c r="A25" s="164">
        <v>2010401</v>
      </c>
      <c r="B25" s="166" t="s">
        <v>1497</v>
      </c>
      <c r="C25" s="165">
        <v>582</v>
      </c>
    </row>
    <row r="26" s="29" customFormat="1" customHeight="1" spans="1:3">
      <c r="A26" s="164">
        <v>2010402</v>
      </c>
      <c r="B26" s="164" t="s">
        <v>1498</v>
      </c>
      <c r="C26" s="165">
        <v>1325</v>
      </c>
    </row>
    <row r="27" s="29" customFormat="1" customHeight="1" spans="1:3">
      <c r="A27" s="164">
        <v>2010408</v>
      </c>
      <c r="B27" s="164" t="s">
        <v>1510</v>
      </c>
      <c r="C27" s="165">
        <v>0</v>
      </c>
    </row>
    <row r="28" s="29" customFormat="1" customHeight="1" spans="1:3">
      <c r="A28" s="164">
        <v>2010499</v>
      </c>
      <c r="B28" s="164" t="s">
        <v>1511</v>
      </c>
      <c r="C28" s="165">
        <v>0</v>
      </c>
    </row>
    <row r="29" s="29" customFormat="1" customHeight="1" spans="1:3">
      <c r="A29" s="164">
        <v>20105</v>
      </c>
      <c r="B29" s="166" t="s">
        <v>1512</v>
      </c>
      <c r="C29" s="165">
        <v>491</v>
      </c>
    </row>
    <row r="30" s="29" customFormat="1" customHeight="1" spans="1:3">
      <c r="A30" s="164">
        <v>2010501</v>
      </c>
      <c r="B30" s="166" t="s">
        <v>1497</v>
      </c>
      <c r="C30" s="165">
        <v>253</v>
      </c>
    </row>
    <row r="31" s="29" customFormat="1" customHeight="1" spans="1:3">
      <c r="A31" s="164">
        <v>2010502</v>
      </c>
      <c r="B31" s="166" t="s">
        <v>1498</v>
      </c>
      <c r="C31" s="165">
        <v>39</v>
      </c>
    </row>
    <row r="32" s="29" customFormat="1" customHeight="1" spans="1:3">
      <c r="A32" s="161">
        <v>2010507</v>
      </c>
      <c r="B32" s="162" t="s">
        <v>1513</v>
      </c>
      <c r="C32" s="165">
        <v>199</v>
      </c>
    </row>
    <row r="33" s="29" customFormat="1" customHeight="1" spans="1:3">
      <c r="A33" s="164">
        <v>2010599</v>
      </c>
      <c r="B33" s="164" t="s">
        <v>1514</v>
      </c>
      <c r="C33" s="165">
        <v>0</v>
      </c>
    </row>
    <row r="34" s="29" customFormat="1" customHeight="1" spans="1:3">
      <c r="A34" s="164">
        <v>20106</v>
      </c>
      <c r="B34" s="164" t="s">
        <v>1515</v>
      </c>
      <c r="C34" s="165">
        <v>2101</v>
      </c>
    </row>
    <row r="35" s="29" customFormat="1" customHeight="1" spans="1:3">
      <c r="A35" s="164">
        <v>2010601</v>
      </c>
      <c r="B35" s="166" t="s">
        <v>1497</v>
      </c>
      <c r="C35" s="165">
        <v>1127</v>
      </c>
    </row>
    <row r="36" s="29" customFormat="1" customHeight="1" spans="1:3">
      <c r="A36" s="164">
        <v>2010602</v>
      </c>
      <c r="B36" s="166" t="s">
        <v>1498</v>
      </c>
      <c r="C36" s="165">
        <v>0</v>
      </c>
    </row>
    <row r="37" s="29" customFormat="1" customHeight="1" spans="1:3">
      <c r="A37" s="164">
        <v>2010605</v>
      </c>
      <c r="B37" s="166" t="s">
        <v>1516</v>
      </c>
      <c r="C37" s="165">
        <v>0</v>
      </c>
    </row>
    <row r="38" s="29" customFormat="1" customHeight="1" spans="1:3">
      <c r="A38" s="164">
        <v>2010607</v>
      </c>
      <c r="B38" s="164" t="s">
        <v>1517</v>
      </c>
      <c r="C38" s="165">
        <v>100</v>
      </c>
    </row>
    <row r="39" s="29" customFormat="1" customHeight="1" spans="1:3">
      <c r="A39" s="164">
        <v>2010699</v>
      </c>
      <c r="B39" s="166" t="s">
        <v>1518</v>
      </c>
      <c r="C39" s="165">
        <v>874</v>
      </c>
    </row>
    <row r="40" s="29" customFormat="1" customHeight="1" spans="1:3">
      <c r="A40" s="161">
        <v>20107</v>
      </c>
      <c r="B40" s="162" t="s">
        <v>1519</v>
      </c>
      <c r="C40" s="165">
        <v>0</v>
      </c>
    </row>
    <row r="41" s="29" customFormat="1" customHeight="1" spans="1:3">
      <c r="A41" s="161">
        <v>2010701</v>
      </c>
      <c r="B41" s="162" t="s">
        <v>1497</v>
      </c>
      <c r="C41" s="165">
        <v>0</v>
      </c>
    </row>
    <row r="42" s="29" customFormat="1" customHeight="1" spans="1:3">
      <c r="A42" s="164">
        <v>2010710</v>
      </c>
      <c r="B42" s="164" t="s">
        <v>1520</v>
      </c>
      <c r="C42" s="165">
        <v>0</v>
      </c>
    </row>
    <row r="43" s="29" customFormat="1" customHeight="1" spans="1:3">
      <c r="A43" s="164">
        <v>2010799</v>
      </c>
      <c r="B43" s="166" t="s">
        <v>1521</v>
      </c>
      <c r="C43" s="165">
        <v>0</v>
      </c>
    </row>
    <row r="44" s="29" customFormat="1" customHeight="1" spans="1:3">
      <c r="A44" s="164">
        <v>20108</v>
      </c>
      <c r="B44" s="164" t="s">
        <v>1522</v>
      </c>
      <c r="C44" s="165">
        <v>710</v>
      </c>
    </row>
    <row r="45" s="29" customFormat="1" customHeight="1" spans="1:3">
      <c r="A45" s="164">
        <v>2010801</v>
      </c>
      <c r="B45" s="164" t="s">
        <v>1497</v>
      </c>
      <c r="C45" s="165">
        <v>615</v>
      </c>
    </row>
    <row r="46" s="29" customFormat="1" customHeight="1" spans="1:3">
      <c r="A46" s="164">
        <v>2010802</v>
      </c>
      <c r="B46" s="164" t="s">
        <v>1498</v>
      </c>
      <c r="C46" s="165">
        <v>95</v>
      </c>
    </row>
    <row r="47" s="29" customFormat="1" customHeight="1" spans="1:3">
      <c r="A47" s="164">
        <v>2010899</v>
      </c>
      <c r="B47" s="166" t="s">
        <v>1523</v>
      </c>
      <c r="C47" s="165">
        <v>0</v>
      </c>
    </row>
    <row r="48" s="29" customFormat="1" customHeight="1" spans="1:3">
      <c r="A48" s="164">
        <v>20111</v>
      </c>
      <c r="B48" s="164" t="s">
        <v>1524</v>
      </c>
      <c r="C48" s="165">
        <v>2370</v>
      </c>
    </row>
    <row r="49" s="29" customFormat="1" customHeight="1" spans="1:3">
      <c r="A49" s="164">
        <v>2011101</v>
      </c>
      <c r="B49" s="164" t="s">
        <v>1497</v>
      </c>
      <c r="C49" s="165">
        <v>1563</v>
      </c>
    </row>
    <row r="50" s="29" customFormat="1" customHeight="1" spans="1:3">
      <c r="A50" s="164">
        <v>2011106</v>
      </c>
      <c r="B50" s="166" t="s">
        <v>1525</v>
      </c>
      <c r="C50" s="165">
        <v>0</v>
      </c>
    </row>
    <row r="51" s="29" customFormat="1" customHeight="1" spans="1:3">
      <c r="A51" s="164">
        <v>2011199</v>
      </c>
      <c r="B51" s="166" t="s">
        <v>1526</v>
      </c>
      <c r="C51" s="165">
        <v>807</v>
      </c>
    </row>
    <row r="52" s="29" customFormat="1" customHeight="1" spans="1:3">
      <c r="A52" s="161">
        <v>20113</v>
      </c>
      <c r="B52" s="162" t="s">
        <v>1527</v>
      </c>
      <c r="C52" s="165">
        <v>1794</v>
      </c>
    </row>
    <row r="53" s="29" customFormat="1" customHeight="1" spans="1:3">
      <c r="A53" s="164">
        <v>2011301</v>
      </c>
      <c r="B53" s="164" t="s">
        <v>1497</v>
      </c>
      <c r="C53" s="165">
        <v>1293</v>
      </c>
    </row>
    <row r="54" s="29" customFormat="1" customHeight="1" spans="1:3">
      <c r="A54" s="164">
        <v>2011302</v>
      </c>
      <c r="B54" s="164" t="s">
        <v>1498</v>
      </c>
      <c r="C54" s="165">
        <v>44</v>
      </c>
    </row>
    <row r="55" s="29" customFormat="1" customHeight="1" spans="1:3">
      <c r="A55" s="164">
        <v>2011308</v>
      </c>
      <c r="B55" s="164" t="s">
        <v>1528</v>
      </c>
      <c r="C55" s="165">
        <v>0</v>
      </c>
    </row>
    <row r="56" s="29" customFormat="1" customHeight="1" spans="1:3">
      <c r="A56" s="161">
        <v>2011350</v>
      </c>
      <c r="B56" s="162" t="s">
        <v>1507</v>
      </c>
      <c r="C56" s="165">
        <v>457</v>
      </c>
    </row>
    <row r="57" s="29" customFormat="1" customHeight="1" spans="1:3">
      <c r="A57" s="164">
        <v>2011399</v>
      </c>
      <c r="B57" s="164" t="s">
        <v>1529</v>
      </c>
      <c r="C57" s="165">
        <v>0</v>
      </c>
    </row>
    <row r="58" s="29" customFormat="1" customHeight="1" spans="1:3">
      <c r="A58" s="164">
        <v>20114</v>
      </c>
      <c r="B58" s="164" t="s">
        <v>1530</v>
      </c>
      <c r="C58" s="165">
        <v>40</v>
      </c>
    </row>
    <row r="59" s="29" customFormat="1" customHeight="1" spans="1:3">
      <c r="A59" s="164">
        <v>2011499</v>
      </c>
      <c r="B59" s="164" t="s">
        <v>1531</v>
      </c>
      <c r="C59" s="165">
        <v>40</v>
      </c>
    </row>
    <row r="60" s="29" customFormat="1" customHeight="1" spans="1:3">
      <c r="A60" s="164">
        <v>2011405</v>
      </c>
      <c r="B60" s="166" t="s">
        <v>1532</v>
      </c>
      <c r="C60" s="165">
        <v>0</v>
      </c>
    </row>
    <row r="61" s="29" customFormat="1" customHeight="1" spans="1:3">
      <c r="A61" s="164">
        <v>2011409</v>
      </c>
      <c r="B61" s="166" t="s">
        <v>1533</v>
      </c>
      <c r="C61" s="165">
        <v>0</v>
      </c>
    </row>
    <row r="62" s="29" customFormat="1" customHeight="1" spans="1:3">
      <c r="A62" s="164">
        <v>20126</v>
      </c>
      <c r="B62" s="164" t="s">
        <v>1534</v>
      </c>
      <c r="C62" s="165">
        <v>123</v>
      </c>
    </row>
    <row r="63" s="29" customFormat="1" customHeight="1" spans="1:3">
      <c r="A63" s="164">
        <v>2012601</v>
      </c>
      <c r="B63" s="164" t="s">
        <v>1497</v>
      </c>
      <c r="C63" s="165">
        <v>0</v>
      </c>
    </row>
    <row r="64" s="29" customFormat="1" customHeight="1" spans="1:3">
      <c r="A64" s="164">
        <v>2012604</v>
      </c>
      <c r="B64" s="164" t="s">
        <v>1535</v>
      </c>
      <c r="C64" s="165">
        <v>123</v>
      </c>
    </row>
    <row r="65" s="29" customFormat="1" customHeight="1" spans="1:3">
      <c r="A65" s="164">
        <v>20128</v>
      </c>
      <c r="B65" s="166" t="s">
        <v>1536</v>
      </c>
      <c r="C65" s="165">
        <v>181</v>
      </c>
    </row>
    <row r="66" s="29" customFormat="1" customHeight="1" spans="1:3">
      <c r="A66" s="164">
        <v>2012801</v>
      </c>
      <c r="B66" s="166" t="s">
        <v>1497</v>
      </c>
      <c r="C66" s="165">
        <v>144</v>
      </c>
    </row>
    <row r="67" s="29" customFormat="1" customHeight="1" spans="1:3">
      <c r="A67" s="164">
        <v>2012802</v>
      </c>
      <c r="B67" s="166" t="s">
        <v>1498</v>
      </c>
      <c r="C67" s="165">
        <v>37</v>
      </c>
    </row>
    <row r="68" s="29" customFormat="1" customHeight="1" spans="1:3">
      <c r="A68" s="164">
        <v>2012899</v>
      </c>
      <c r="B68" s="166" t="s">
        <v>1537</v>
      </c>
      <c r="C68" s="165">
        <v>0</v>
      </c>
    </row>
    <row r="69" s="29" customFormat="1" customHeight="1" spans="1:3">
      <c r="A69" s="164">
        <v>20129</v>
      </c>
      <c r="B69" s="164" t="s">
        <v>1538</v>
      </c>
      <c r="C69" s="165">
        <v>529</v>
      </c>
    </row>
    <row r="70" s="29" customFormat="1" customHeight="1" spans="1:3">
      <c r="A70" s="164">
        <v>2012901</v>
      </c>
      <c r="B70" s="166" t="s">
        <v>1497</v>
      </c>
      <c r="C70" s="165">
        <v>64</v>
      </c>
    </row>
    <row r="71" s="29" customFormat="1" customHeight="1" spans="1:3">
      <c r="A71" s="164">
        <v>2012902</v>
      </c>
      <c r="B71" s="166" t="s">
        <v>1498</v>
      </c>
      <c r="C71" s="165">
        <v>16</v>
      </c>
    </row>
    <row r="72" s="29" customFormat="1" customHeight="1" spans="1:3">
      <c r="A72" s="164">
        <v>2012906</v>
      </c>
      <c r="B72" s="166" t="s">
        <v>1539</v>
      </c>
      <c r="C72" s="165">
        <v>399</v>
      </c>
    </row>
    <row r="73" s="29" customFormat="1" customHeight="1" spans="1:3">
      <c r="A73" s="164">
        <v>2012999</v>
      </c>
      <c r="B73" s="164" t="s">
        <v>1540</v>
      </c>
      <c r="C73" s="165">
        <v>50</v>
      </c>
    </row>
    <row r="74" s="29" customFormat="1" customHeight="1" spans="1:3">
      <c r="A74" s="164">
        <v>20131</v>
      </c>
      <c r="B74" s="166" t="s">
        <v>1541</v>
      </c>
      <c r="C74" s="165">
        <v>1701</v>
      </c>
    </row>
    <row r="75" s="29" customFormat="1" customHeight="1" spans="1:3">
      <c r="A75" s="164">
        <v>2013101</v>
      </c>
      <c r="B75" s="166" t="s">
        <v>1497</v>
      </c>
      <c r="C75" s="165">
        <v>1195</v>
      </c>
    </row>
    <row r="76" s="29" customFormat="1" customHeight="1" spans="1:3">
      <c r="A76" s="164">
        <v>2013102</v>
      </c>
      <c r="B76" s="166" t="s">
        <v>1498</v>
      </c>
      <c r="C76" s="165">
        <v>301</v>
      </c>
    </row>
    <row r="77" s="29" customFormat="1" customHeight="1" spans="1:3">
      <c r="A77" s="164">
        <v>2013103</v>
      </c>
      <c r="B77" s="164" t="s">
        <v>1542</v>
      </c>
      <c r="C77" s="165">
        <v>0</v>
      </c>
    </row>
    <row r="78" s="29" customFormat="1" customHeight="1" spans="1:3">
      <c r="A78" s="164">
        <v>2013150</v>
      </c>
      <c r="B78" s="166" t="s">
        <v>1507</v>
      </c>
      <c r="C78" s="165">
        <v>205</v>
      </c>
    </row>
    <row r="79" s="29" customFormat="1" customHeight="1" spans="1:3">
      <c r="A79" s="164">
        <v>2013199</v>
      </c>
      <c r="B79" s="166" t="s">
        <v>1543</v>
      </c>
      <c r="C79" s="165">
        <v>0</v>
      </c>
    </row>
    <row r="80" s="29" customFormat="1" customHeight="1" spans="1:3">
      <c r="A80" s="164">
        <v>20132</v>
      </c>
      <c r="B80" s="166" t="s">
        <v>1544</v>
      </c>
      <c r="C80" s="165">
        <v>1096</v>
      </c>
    </row>
    <row r="81" s="29" customFormat="1" customHeight="1" spans="1:3">
      <c r="A81" s="164">
        <v>2013201</v>
      </c>
      <c r="B81" s="164" t="s">
        <v>1497</v>
      </c>
      <c r="C81" s="165">
        <v>843</v>
      </c>
    </row>
    <row r="82" s="29" customFormat="1" customHeight="1" spans="1:3">
      <c r="A82" s="164">
        <v>2013202</v>
      </c>
      <c r="B82" s="166" t="s">
        <v>1498</v>
      </c>
      <c r="C82" s="165">
        <v>249</v>
      </c>
    </row>
    <row r="83" s="29" customFormat="1" customHeight="1" spans="1:3">
      <c r="A83" s="164">
        <v>2013299</v>
      </c>
      <c r="B83" s="166" t="s">
        <v>1545</v>
      </c>
      <c r="C83" s="165">
        <v>4</v>
      </c>
    </row>
    <row r="84" s="29" customFormat="1" customHeight="1" spans="1:3">
      <c r="A84" s="164">
        <v>20133</v>
      </c>
      <c r="B84" s="164" t="s">
        <v>1546</v>
      </c>
      <c r="C84" s="165">
        <v>650</v>
      </c>
    </row>
    <row r="85" s="29" customFormat="1" customHeight="1" spans="1:3">
      <c r="A85" s="164">
        <v>2013301</v>
      </c>
      <c r="B85" s="164" t="s">
        <v>1497</v>
      </c>
      <c r="C85" s="165">
        <v>295</v>
      </c>
    </row>
    <row r="86" s="29" customFormat="1" customHeight="1" spans="1:3">
      <c r="A86" s="164">
        <v>2013399</v>
      </c>
      <c r="B86" s="166" t="s">
        <v>1547</v>
      </c>
      <c r="C86" s="165">
        <v>355</v>
      </c>
    </row>
    <row r="87" s="29" customFormat="1" customHeight="1" spans="1:3">
      <c r="A87" s="164">
        <v>20134</v>
      </c>
      <c r="B87" s="166" t="s">
        <v>1548</v>
      </c>
      <c r="C87" s="165">
        <v>327</v>
      </c>
    </row>
    <row r="88" s="29" customFormat="1" customHeight="1" spans="1:3">
      <c r="A88" s="161">
        <v>2013401</v>
      </c>
      <c r="B88" s="162" t="s">
        <v>1497</v>
      </c>
      <c r="C88" s="165">
        <v>196</v>
      </c>
    </row>
    <row r="89" s="29" customFormat="1" customHeight="1" spans="1:3">
      <c r="A89" s="164">
        <v>2013402</v>
      </c>
      <c r="B89" s="166" t="s">
        <v>1498</v>
      </c>
      <c r="C89" s="165">
        <v>34</v>
      </c>
    </row>
    <row r="90" s="29" customFormat="1" customHeight="1" spans="1:3">
      <c r="A90" s="164">
        <v>2013404</v>
      </c>
      <c r="B90" s="166" t="s">
        <v>1549</v>
      </c>
      <c r="C90" s="165">
        <v>31</v>
      </c>
    </row>
    <row r="91" s="29" customFormat="1" customHeight="1" spans="1:3">
      <c r="A91" s="164">
        <v>2013405</v>
      </c>
      <c r="B91" s="166" t="s">
        <v>1550</v>
      </c>
      <c r="C91" s="165">
        <v>66</v>
      </c>
    </row>
    <row r="92" s="29" customFormat="1" customHeight="1" spans="1:3">
      <c r="A92" s="164">
        <v>2013499</v>
      </c>
      <c r="B92" s="164" t="s">
        <v>1551</v>
      </c>
      <c r="C92" s="165">
        <v>0</v>
      </c>
    </row>
    <row r="93" s="29" customFormat="1" customHeight="1" spans="1:3">
      <c r="A93" s="164">
        <v>20136</v>
      </c>
      <c r="B93" s="164" t="s">
        <v>1552</v>
      </c>
      <c r="C93" s="165">
        <v>0</v>
      </c>
    </row>
    <row r="94" s="29" customFormat="1" customHeight="1" spans="1:3">
      <c r="A94" s="164">
        <v>2013602</v>
      </c>
      <c r="B94" s="164" t="s">
        <v>1498</v>
      </c>
      <c r="C94" s="165">
        <v>0</v>
      </c>
    </row>
    <row r="95" s="29" customFormat="1" customHeight="1" spans="1:3">
      <c r="A95" s="164">
        <v>2013699</v>
      </c>
      <c r="B95" s="166" t="s">
        <v>1552</v>
      </c>
      <c r="C95" s="165">
        <v>0</v>
      </c>
    </row>
    <row r="96" s="29" customFormat="1" customHeight="1" spans="1:3">
      <c r="A96" s="164">
        <v>20138</v>
      </c>
      <c r="B96" s="166" t="s">
        <v>1553</v>
      </c>
      <c r="C96" s="165">
        <v>4424</v>
      </c>
    </row>
    <row r="97" s="29" customFormat="1" customHeight="1" spans="1:3">
      <c r="A97" s="164">
        <v>2013801</v>
      </c>
      <c r="B97" s="166" t="s">
        <v>1497</v>
      </c>
      <c r="C97" s="167">
        <v>3828</v>
      </c>
    </row>
    <row r="98" s="29" customFormat="1" customHeight="1" spans="1:3">
      <c r="A98" s="164">
        <v>2013802</v>
      </c>
      <c r="B98" s="164" t="s">
        <v>1498</v>
      </c>
      <c r="C98" s="165">
        <v>130</v>
      </c>
    </row>
    <row r="99" s="29" customFormat="1" customHeight="1" spans="1:3">
      <c r="A99" s="164">
        <v>2013804</v>
      </c>
      <c r="B99" s="164" t="s">
        <v>1554</v>
      </c>
      <c r="C99" s="165">
        <v>75</v>
      </c>
    </row>
    <row r="100" s="29" customFormat="1" customHeight="1" spans="1:3">
      <c r="A100" s="164">
        <v>2013805</v>
      </c>
      <c r="B100" s="164" t="s">
        <v>1555</v>
      </c>
      <c r="C100" s="165">
        <v>30</v>
      </c>
    </row>
    <row r="101" s="29" customFormat="1" customHeight="1" spans="1:3">
      <c r="A101" s="164">
        <v>2013810</v>
      </c>
      <c r="B101" s="164" t="s">
        <v>1556</v>
      </c>
      <c r="C101" s="165">
        <v>10</v>
      </c>
    </row>
    <row r="102" s="29" customFormat="1" customHeight="1" spans="1:3">
      <c r="A102" s="164">
        <v>2013812</v>
      </c>
      <c r="B102" s="164" t="s">
        <v>1557</v>
      </c>
      <c r="C102" s="165">
        <v>13</v>
      </c>
    </row>
    <row r="103" s="29" customFormat="1" customHeight="1" spans="1:3">
      <c r="A103" s="164">
        <v>2013813</v>
      </c>
      <c r="B103" s="164" t="s">
        <v>1558</v>
      </c>
      <c r="C103" s="165">
        <v>5</v>
      </c>
    </row>
    <row r="104" s="29" customFormat="1" customHeight="1" spans="1:3">
      <c r="A104" s="164">
        <v>2013814</v>
      </c>
      <c r="B104" s="164" t="s">
        <v>1559</v>
      </c>
      <c r="C104" s="165">
        <v>3</v>
      </c>
    </row>
    <row r="105" s="29" customFormat="1" customHeight="1" spans="1:3">
      <c r="A105" s="164">
        <v>2013815</v>
      </c>
      <c r="B105" s="164" t="s">
        <v>1560</v>
      </c>
      <c r="C105" s="165">
        <v>30</v>
      </c>
    </row>
    <row r="106" s="29" customFormat="1" customHeight="1" spans="1:3">
      <c r="A106" s="164">
        <v>2013816</v>
      </c>
      <c r="B106" s="164" t="s">
        <v>1561</v>
      </c>
      <c r="C106" s="165">
        <v>200</v>
      </c>
    </row>
    <row r="107" s="29" customFormat="1" customHeight="1" spans="1:3">
      <c r="A107" s="164">
        <v>2013899</v>
      </c>
      <c r="B107" s="166" t="s">
        <v>1562</v>
      </c>
      <c r="C107" s="165">
        <v>100</v>
      </c>
    </row>
    <row r="108" s="29" customFormat="1" customHeight="1" spans="1:3">
      <c r="A108" s="161">
        <v>20199</v>
      </c>
      <c r="B108" s="162" t="s">
        <v>1563</v>
      </c>
      <c r="C108" s="165">
        <v>2054</v>
      </c>
    </row>
    <row r="109" s="29" customFormat="1" customHeight="1" spans="1:3">
      <c r="A109" s="161">
        <v>2019999</v>
      </c>
      <c r="B109" s="162" t="s">
        <v>1563</v>
      </c>
      <c r="C109" s="165">
        <v>2054</v>
      </c>
    </row>
    <row r="110" s="29" customFormat="1" customHeight="1" spans="1:3">
      <c r="A110" s="164">
        <v>203</v>
      </c>
      <c r="B110" s="166" t="s">
        <v>284</v>
      </c>
      <c r="C110" s="165">
        <v>0</v>
      </c>
    </row>
    <row r="111" s="29" customFormat="1" customHeight="1" spans="1:3">
      <c r="A111" s="164">
        <v>20306</v>
      </c>
      <c r="B111" s="166" t="s">
        <v>1564</v>
      </c>
      <c r="C111" s="165">
        <v>0</v>
      </c>
    </row>
    <row r="112" s="29" customFormat="1" customHeight="1" spans="1:3">
      <c r="A112" s="164">
        <v>2030601</v>
      </c>
      <c r="B112" s="166" t="s">
        <v>1565</v>
      </c>
      <c r="C112" s="165">
        <v>0</v>
      </c>
    </row>
    <row r="113" s="29" customFormat="1" customHeight="1" spans="1:3">
      <c r="A113" s="164">
        <v>2030603</v>
      </c>
      <c r="B113" s="166" t="s">
        <v>1566</v>
      </c>
      <c r="C113" s="165">
        <v>0</v>
      </c>
    </row>
    <row r="114" s="29" customFormat="1" customHeight="1" spans="1:3">
      <c r="A114" s="164">
        <v>2030607</v>
      </c>
      <c r="B114" s="166" t="s">
        <v>1567</v>
      </c>
      <c r="C114" s="165">
        <v>0</v>
      </c>
    </row>
    <row r="115" s="29" customFormat="1" customHeight="1" spans="1:3">
      <c r="A115" s="161">
        <v>204</v>
      </c>
      <c r="B115" s="162" t="s">
        <v>301</v>
      </c>
      <c r="C115" s="165">
        <v>24241</v>
      </c>
    </row>
    <row r="116" s="29" customFormat="1" customHeight="1" spans="1:3">
      <c r="A116" s="164">
        <v>20401</v>
      </c>
      <c r="B116" s="164" t="s">
        <v>1568</v>
      </c>
      <c r="C116" s="165">
        <v>0</v>
      </c>
    </row>
    <row r="117" s="29" customFormat="1" customHeight="1" spans="1:3">
      <c r="A117" s="164">
        <v>2040101</v>
      </c>
      <c r="B117" s="164" t="s">
        <v>1568</v>
      </c>
      <c r="C117" s="165">
        <v>0</v>
      </c>
    </row>
    <row r="118" s="29" customFormat="1" customHeight="1" spans="1:3">
      <c r="A118" s="164">
        <v>20402</v>
      </c>
      <c r="B118" s="166" t="s">
        <v>1569</v>
      </c>
      <c r="C118" s="165">
        <v>23266</v>
      </c>
    </row>
    <row r="119" s="29" customFormat="1" customHeight="1" spans="1:3">
      <c r="A119" s="164">
        <v>2040201</v>
      </c>
      <c r="B119" s="166" t="s">
        <v>1497</v>
      </c>
      <c r="C119" s="165">
        <v>22627</v>
      </c>
    </row>
    <row r="120" s="29" customFormat="1" customHeight="1" spans="1:3">
      <c r="A120" s="164">
        <v>2040202</v>
      </c>
      <c r="B120" s="166" t="s">
        <v>1498</v>
      </c>
      <c r="C120" s="165">
        <v>576</v>
      </c>
    </row>
    <row r="121" s="29" customFormat="1" customHeight="1" spans="1:3">
      <c r="A121" s="164">
        <v>2040219</v>
      </c>
      <c r="B121" s="166" t="s">
        <v>1517</v>
      </c>
      <c r="C121" s="165">
        <v>0</v>
      </c>
    </row>
    <row r="122" s="29" customFormat="1" customHeight="1" spans="1:3">
      <c r="A122" s="164">
        <v>2040220</v>
      </c>
      <c r="B122" s="166" t="s">
        <v>1570</v>
      </c>
      <c r="C122" s="165">
        <v>0</v>
      </c>
    </row>
    <row r="123" s="29" customFormat="1" customHeight="1" spans="1:3">
      <c r="A123" s="164">
        <v>2040299</v>
      </c>
      <c r="B123" s="166" t="s">
        <v>1571</v>
      </c>
      <c r="C123" s="165">
        <v>63</v>
      </c>
    </row>
    <row r="124" s="29" customFormat="1" customHeight="1" spans="1:3">
      <c r="A124" s="164">
        <v>20405</v>
      </c>
      <c r="B124" s="166" t="s">
        <v>1572</v>
      </c>
      <c r="C124" s="165">
        <v>0</v>
      </c>
    </row>
    <row r="125" s="29" customFormat="1" customHeight="1" spans="1:3">
      <c r="A125" s="164">
        <v>2040599</v>
      </c>
      <c r="B125" s="166" t="s">
        <v>1573</v>
      </c>
      <c r="C125" s="165">
        <v>0</v>
      </c>
    </row>
    <row r="126" s="29" customFormat="1" customHeight="1" spans="1:3">
      <c r="A126" s="164">
        <v>20406</v>
      </c>
      <c r="B126" s="164" t="s">
        <v>1574</v>
      </c>
      <c r="C126" s="165">
        <v>935</v>
      </c>
    </row>
    <row r="127" s="29" customFormat="1" customHeight="1" spans="1:3">
      <c r="A127" s="164">
        <v>2040601</v>
      </c>
      <c r="B127" s="166" t="s">
        <v>1497</v>
      </c>
      <c r="C127" s="165">
        <v>436</v>
      </c>
    </row>
    <row r="128" s="29" customFormat="1" customHeight="1" spans="1:3">
      <c r="A128" s="161">
        <v>2040602</v>
      </c>
      <c r="B128" s="162" t="s">
        <v>1498</v>
      </c>
      <c r="C128" s="165">
        <v>0</v>
      </c>
    </row>
    <row r="129" s="29" customFormat="1" customHeight="1" spans="1:3">
      <c r="A129" s="164">
        <v>2040604</v>
      </c>
      <c r="B129" s="164" t="s">
        <v>1575</v>
      </c>
      <c r="C129" s="165">
        <v>35</v>
      </c>
    </row>
    <row r="130" s="29" customFormat="1" customHeight="1" spans="1:3">
      <c r="A130" s="164">
        <v>2040605</v>
      </c>
      <c r="B130" s="164" t="s">
        <v>1576</v>
      </c>
      <c r="C130" s="165">
        <v>25</v>
      </c>
    </row>
    <row r="131" s="29" customFormat="1" customHeight="1" spans="1:3">
      <c r="A131" s="164">
        <v>2040607</v>
      </c>
      <c r="B131" s="164" t="s">
        <v>1577</v>
      </c>
      <c r="C131" s="165">
        <v>30</v>
      </c>
    </row>
    <row r="132" s="29" customFormat="1" customHeight="1" spans="1:3">
      <c r="A132" s="164">
        <v>2040610</v>
      </c>
      <c r="B132" s="166" t="s">
        <v>1578</v>
      </c>
      <c r="C132" s="165">
        <v>38</v>
      </c>
    </row>
    <row r="133" s="29" customFormat="1" customHeight="1" spans="1:3">
      <c r="A133" s="164">
        <v>2040612</v>
      </c>
      <c r="B133" s="166" t="s">
        <v>1579</v>
      </c>
      <c r="C133" s="165">
        <v>83</v>
      </c>
    </row>
    <row r="134" s="29" customFormat="1" customHeight="1" spans="1:3">
      <c r="A134" s="164">
        <v>2040699</v>
      </c>
      <c r="B134" s="164" t="s">
        <v>1580</v>
      </c>
      <c r="C134" s="165">
        <v>288</v>
      </c>
    </row>
    <row r="135" s="29" customFormat="1" customHeight="1" spans="1:3">
      <c r="A135" s="164">
        <v>20499</v>
      </c>
      <c r="B135" s="166" t="s">
        <v>1581</v>
      </c>
      <c r="C135" s="165">
        <v>40</v>
      </c>
    </row>
    <row r="136" s="29" customFormat="1" customHeight="1" spans="1:4">
      <c r="A136" s="164">
        <v>2049902</v>
      </c>
      <c r="B136" s="166" t="s">
        <v>1582</v>
      </c>
      <c r="C136" s="165">
        <v>40</v>
      </c>
      <c r="D136" s="168"/>
    </row>
    <row r="137" s="29" customFormat="1" customHeight="1" spans="1:3">
      <c r="A137" s="164">
        <v>2049999</v>
      </c>
      <c r="B137" s="164" t="s">
        <v>1581</v>
      </c>
      <c r="C137" s="165">
        <v>0</v>
      </c>
    </row>
    <row r="138" s="29" customFormat="1" customHeight="1" spans="1:3">
      <c r="A138" s="161">
        <v>205</v>
      </c>
      <c r="B138" s="162" t="s">
        <v>352</v>
      </c>
      <c r="C138" s="165">
        <v>110952</v>
      </c>
    </row>
    <row r="139" s="29" customFormat="1" customHeight="1" spans="1:3">
      <c r="A139" s="164">
        <v>20501</v>
      </c>
      <c r="B139" s="166" t="s">
        <v>1583</v>
      </c>
      <c r="C139" s="165">
        <v>20515</v>
      </c>
    </row>
    <row r="140" s="29" customFormat="1" customHeight="1" spans="1:3">
      <c r="A140" s="164">
        <v>2050101</v>
      </c>
      <c r="B140" s="164" t="s">
        <v>1497</v>
      </c>
      <c r="C140" s="165">
        <v>19707</v>
      </c>
    </row>
    <row r="141" s="29" customFormat="1" customHeight="1" spans="1:3">
      <c r="A141" s="164">
        <v>2050102</v>
      </c>
      <c r="B141" s="166" t="s">
        <v>1498</v>
      </c>
      <c r="C141" s="165">
        <v>128</v>
      </c>
    </row>
    <row r="142" s="29" customFormat="1" customHeight="1" spans="1:3">
      <c r="A142" s="164">
        <v>2050199</v>
      </c>
      <c r="B142" s="164" t="s">
        <v>1584</v>
      </c>
      <c r="C142" s="165">
        <v>680</v>
      </c>
    </row>
    <row r="143" s="29" customFormat="1" customHeight="1" spans="1:3">
      <c r="A143" s="164">
        <v>20502</v>
      </c>
      <c r="B143" s="164" t="s">
        <v>1585</v>
      </c>
      <c r="C143" s="165">
        <v>83575</v>
      </c>
    </row>
    <row r="144" s="29" customFormat="1" customHeight="1" spans="1:3">
      <c r="A144" s="164">
        <v>2050201</v>
      </c>
      <c r="B144" s="164" t="s">
        <v>1586</v>
      </c>
      <c r="C144" s="165">
        <v>2945</v>
      </c>
    </row>
    <row r="145" s="29" customFormat="1" customHeight="1" spans="1:3">
      <c r="A145" s="164">
        <v>2050202</v>
      </c>
      <c r="B145" s="166" t="s">
        <v>1587</v>
      </c>
      <c r="C145" s="165">
        <v>14407</v>
      </c>
    </row>
    <row r="146" s="29" customFormat="1" customHeight="1" spans="1:3">
      <c r="A146" s="164">
        <v>2050203</v>
      </c>
      <c r="B146" s="166" t="s">
        <v>1588</v>
      </c>
      <c r="C146" s="165">
        <v>48566</v>
      </c>
    </row>
    <row r="147" s="29" customFormat="1" customHeight="1" spans="1:3">
      <c r="A147" s="164">
        <v>2050204</v>
      </c>
      <c r="B147" s="164" t="s">
        <v>1589</v>
      </c>
      <c r="C147" s="165">
        <v>14390</v>
      </c>
    </row>
    <row r="148" s="29" customFormat="1" customHeight="1" spans="1:3">
      <c r="A148" s="164">
        <v>2050299</v>
      </c>
      <c r="B148" s="164" t="s">
        <v>1590</v>
      </c>
      <c r="C148" s="165">
        <v>3267</v>
      </c>
    </row>
    <row r="149" s="29" customFormat="1" customHeight="1" spans="1:3">
      <c r="A149" s="164">
        <v>20503</v>
      </c>
      <c r="B149" s="164" t="s">
        <v>1591</v>
      </c>
      <c r="C149" s="165">
        <v>4791</v>
      </c>
    </row>
    <row r="150" s="29" customFormat="1" customHeight="1" spans="1:3">
      <c r="A150" s="164">
        <v>2050302</v>
      </c>
      <c r="B150" s="166" t="s">
        <v>1592</v>
      </c>
      <c r="C150" s="165">
        <v>4791</v>
      </c>
    </row>
    <row r="151" s="29" customFormat="1" customHeight="1" spans="1:3">
      <c r="A151" s="161">
        <v>2050399</v>
      </c>
      <c r="B151" s="162" t="s">
        <v>1593</v>
      </c>
      <c r="C151" s="165">
        <v>0</v>
      </c>
    </row>
    <row r="152" s="29" customFormat="1" customHeight="1" spans="1:3">
      <c r="A152" s="164">
        <v>20504</v>
      </c>
      <c r="B152" s="164" t="s">
        <v>1594</v>
      </c>
      <c r="C152" s="165">
        <v>303</v>
      </c>
    </row>
    <row r="153" s="29" customFormat="1" customHeight="1" spans="1:3">
      <c r="A153" s="164">
        <v>2050403</v>
      </c>
      <c r="B153" s="166" t="s">
        <v>1595</v>
      </c>
      <c r="C153" s="165">
        <v>38</v>
      </c>
    </row>
    <row r="154" s="29" customFormat="1" customHeight="1" spans="1:3">
      <c r="A154" s="164">
        <v>2050499</v>
      </c>
      <c r="B154" s="166" t="s">
        <v>1596</v>
      </c>
      <c r="C154" s="165">
        <v>265</v>
      </c>
    </row>
    <row r="155" s="29" customFormat="1" customHeight="1" spans="1:3">
      <c r="A155" s="164">
        <v>20507</v>
      </c>
      <c r="B155" s="164" t="s">
        <v>1597</v>
      </c>
      <c r="C155" s="165">
        <v>526</v>
      </c>
    </row>
    <row r="156" s="29" customFormat="1" customHeight="1" spans="1:3">
      <c r="A156" s="164">
        <v>2050701</v>
      </c>
      <c r="B156" s="164" t="s">
        <v>1598</v>
      </c>
      <c r="C156" s="165">
        <v>526</v>
      </c>
    </row>
    <row r="157" s="29" customFormat="1" customHeight="1" spans="1:3">
      <c r="A157" s="164">
        <v>20508</v>
      </c>
      <c r="B157" s="166" t="s">
        <v>1599</v>
      </c>
      <c r="C157" s="165">
        <v>1242</v>
      </c>
    </row>
    <row r="158" s="29" customFormat="1" customHeight="1" spans="1:3">
      <c r="A158" s="164">
        <v>2050801</v>
      </c>
      <c r="B158" s="164" t="s">
        <v>1600</v>
      </c>
      <c r="C158" s="165">
        <v>912</v>
      </c>
    </row>
    <row r="159" s="29" customFormat="1" customHeight="1" spans="1:3">
      <c r="A159" s="164">
        <v>2050802</v>
      </c>
      <c r="B159" s="164" t="s">
        <v>1601</v>
      </c>
      <c r="C159" s="165">
        <v>330</v>
      </c>
    </row>
    <row r="160" s="29" customFormat="1" customHeight="1" spans="1:3">
      <c r="A160" s="161">
        <v>2050899</v>
      </c>
      <c r="B160" s="162" t="s">
        <v>1602</v>
      </c>
      <c r="C160" s="165">
        <v>0</v>
      </c>
    </row>
    <row r="161" s="29" customFormat="1" customHeight="1" spans="1:3">
      <c r="A161" s="164">
        <v>20509</v>
      </c>
      <c r="B161" s="166" t="s">
        <v>1603</v>
      </c>
      <c r="C161" s="165">
        <v>0</v>
      </c>
    </row>
    <row r="162" s="29" customFormat="1" customHeight="1" spans="1:3">
      <c r="A162" s="164">
        <v>2050999</v>
      </c>
      <c r="B162" s="164" t="s">
        <v>1604</v>
      </c>
      <c r="C162" s="165">
        <v>0</v>
      </c>
    </row>
    <row r="163" s="29" customFormat="1" customHeight="1" spans="1:3">
      <c r="A163" s="166">
        <v>20599</v>
      </c>
      <c r="B163" s="166" t="s">
        <v>1605</v>
      </c>
      <c r="C163" s="165">
        <v>0</v>
      </c>
    </row>
    <row r="164" s="29" customFormat="1" customHeight="1" spans="1:3">
      <c r="A164" s="166">
        <v>2059999</v>
      </c>
      <c r="B164" s="166" t="s">
        <v>1605</v>
      </c>
      <c r="C164" s="165">
        <v>0</v>
      </c>
    </row>
    <row r="165" s="29" customFormat="1" customHeight="1" spans="1:3">
      <c r="A165" s="166">
        <v>206</v>
      </c>
      <c r="B165" s="166" t="s">
        <v>401</v>
      </c>
      <c r="C165" s="165">
        <v>546</v>
      </c>
    </row>
    <row r="166" s="29" customFormat="1" customHeight="1" spans="1:3">
      <c r="A166" s="164">
        <v>20601</v>
      </c>
      <c r="B166" s="164" t="s">
        <v>1606</v>
      </c>
      <c r="C166" s="165">
        <v>141</v>
      </c>
    </row>
    <row r="167" s="29" customFormat="1" customHeight="1" spans="1:3">
      <c r="A167" s="164">
        <v>2060101</v>
      </c>
      <c r="B167" s="164" t="s">
        <v>1497</v>
      </c>
      <c r="C167" s="165">
        <v>141</v>
      </c>
    </row>
    <row r="168" s="29" customFormat="1" customHeight="1" spans="1:3">
      <c r="A168" s="166">
        <v>2060199</v>
      </c>
      <c r="B168" s="166" t="s">
        <v>1607</v>
      </c>
      <c r="C168" s="165">
        <v>0</v>
      </c>
    </row>
    <row r="169" s="29" customFormat="1" customHeight="1" spans="1:3">
      <c r="A169" s="164">
        <v>20602</v>
      </c>
      <c r="B169" s="164" t="s">
        <v>1608</v>
      </c>
      <c r="C169" s="165">
        <v>0</v>
      </c>
    </row>
    <row r="170" s="29" customFormat="1" customHeight="1" spans="1:3">
      <c r="A170" s="166">
        <v>2060208</v>
      </c>
      <c r="B170" s="166" t="s">
        <v>1609</v>
      </c>
      <c r="C170" s="165">
        <v>0</v>
      </c>
    </row>
    <row r="171" s="29" customFormat="1" customHeight="1" spans="1:3">
      <c r="A171" s="169">
        <v>20604</v>
      </c>
      <c r="B171" s="162" t="s">
        <v>1610</v>
      </c>
      <c r="C171" s="165">
        <v>100</v>
      </c>
    </row>
    <row r="172" s="29" customFormat="1" customHeight="1" spans="1:3">
      <c r="A172" s="169">
        <v>2060404</v>
      </c>
      <c r="B172" s="162" t="s">
        <v>1611</v>
      </c>
      <c r="C172" s="165">
        <v>100</v>
      </c>
    </row>
    <row r="173" s="29" customFormat="1" customHeight="1" spans="1:3">
      <c r="A173" s="169">
        <v>2060499</v>
      </c>
      <c r="B173" s="162" t="s">
        <v>1612</v>
      </c>
      <c r="C173" s="165">
        <v>0</v>
      </c>
    </row>
    <row r="174" s="29" customFormat="1" customHeight="1" spans="1:3">
      <c r="A174" s="169">
        <v>20605</v>
      </c>
      <c r="B174" s="162" t="s">
        <v>1613</v>
      </c>
      <c r="C174" s="165">
        <v>0</v>
      </c>
    </row>
    <row r="175" s="29" customFormat="1" customHeight="1" spans="1:3">
      <c r="A175" s="169">
        <v>2060599</v>
      </c>
      <c r="B175" s="162" t="s">
        <v>1614</v>
      </c>
      <c r="C175" s="165">
        <v>0</v>
      </c>
    </row>
    <row r="176" s="29" customFormat="1" customHeight="1" spans="1:3">
      <c r="A176" s="169">
        <v>20607</v>
      </c>
      <c r="B176" s="162" t="s">
        <v>1615</v>
      </c>
      <c r="C176" s="165">
        <v>150</v>
      </c>
    </row>
    <row r="177" s="29" customFormat="1" customHeight="1" spans="1:3">
      <c r="A177" s="169">
        <v>2060701</v>
      </c>
      <c r="B177" s="162" t="s">
        <v>1616</v>
      </c>
      <c r="C177" s="165">
        <v>150</v>
      </c>
    </row>
    <row r="178" s="29" customFormat="1" customHeight="1" spans="1:3">
      <c r="A178" s="169">
        <v>2060702</v>
      </c>
      <c r="B178" s="162" t="s">
        <v>1617</v>
      </c>
      <c r="C178" s="165">
        <v>0</v>
      </c>
    </row>
    <row r="179" s="29" customFormat="1" customHeight="1" spans="1:3">
      <c r="A179" s="169">
        <v>2060799</v>
      </c>
      <c r="B179" s="162" t="s">
        <v>1618</v>
      </c>
      <c r="C179" s="165">
        <v>0</v>
      </c>
    </row>
    <row r="180" s="29" customFormat="1" customHeight="1" spans="1:3">
      <c r="A180" s="169">
        <v>20608</v>
      </c>
      <c r="B180" s="162" t="s">
        <v>1619</v>
      </c>
      <c r="C180" s="165">
        <v>0</v>
      </c>
    </row>
    <row r="181" s="29" customFormat="1" customHeight="1" spans="1:3">
      <c r="A181" s="169">
        <v>2060899</v>
      </c>
      <c r="B181" s="162" t="s">
        <v>1620</v>
      </c>
      <c r="C181" s="165">
        <v>0</v>
      </c>
    </row>
    <row r="182" s="29" customFormat="1" customHeight="1" spans="1:3">
      <c r="A182" s="169">
        <v>20609</v>
      </c>
      <c r="B182" s="162" t="s">
        <v>1621</v>
      </c>
      <c r="C182" s="165">
        <v>0</v>
      </c>
    </row>
    <row r="183" s="29" customFormat="1" customHeight="1" spans="1:3">
      <c r="A183" s="169">
        <v>2060901</v>
      </c>
      <c r="B183" s="162" t="s">
        <v>1622</v>
      </c>
      <c r="C183" s="165">
        <v>0</v>
      </c>
    </row>
    <row r="184" s="29" customFormat="1" customHeight="1" spans="1:3">
      <c r="A184" s="169">
        <v>2060902</v>
      </c>
      <c r="B184" s="162" t="s">
        <v>1623</v>
      </c>
      <c r="C184" s="165">
        <v>0</v>
      </c>
    </row>
    <row r="185" s="29" customFormat="1" customHeight="1" spans="1:3">
      <c r="A185" s="169">
        <v>2060999</v>
      </c>
      <c r="B185" s="162" t="s">
        <v>1624</v>
      </c>
      <c r="C185" s="165">
        <v>0</v>
      </c>
    </row>
    <row r="186" s="29" customFormat="1" customHeight="1" spans="1:3">
      <c r="A186" s="169">
        <v>20699</v>
      </c>
      <c r="B186" s="162" t="s">
        <v>1625</v>
      </c>
      <c r="C186" s="165">
        <v>155</v>
      </c>
    </row>
    <row r="187" s="29" customFormat="1" customHeight="1" spans="1:3">
      <c r="A187" s="169">
        <v>2069901</v>
      </c>
      <c r="B187" s="162" t="s">
        <v>1626</v>
      </c>
      <c r="C187" s="165">
        <v>0</v>
      </c>
    </row>
    <row r="188" s="29" customFormat="1" customHeight="1" spans="1:3">
      <c r="A188" s="169">
        <v>2069999</v>
      </c>
      <c r="B188" s="162" t="s">
        <v>1625</v>
      </c>
      <c r="C188" s="165">
        <v>155</v>
      </c>
    </row>
    <row r="189" s="29" customFormat="1" customHeight="1" spans="1:3">
      <c r="A189" s="169">
        <v>207</v>
      </c>
      <c r="B189" s="162" t="s">
        <v>450</v>
      </c>
      <c r="C189" s="165">
        <v>6873</v>
      </c>
    </row>
    <row r="190" s="29" customFormat="1" customHeight="1" spans="1:3">
      <c r="A190" s="169">
        <v>20701</v>
      </c>
      <c r="B190" s="162" t="s">
        <v>1627</v>
      </c>
      <c r="C190" s="165">
        <v>2838</v>
      </c>
    </row>
    <row r="191" s="29" customFormat="1" customHeight="1" spans="1:3">
      <c r="A191" s="169">
        <v>2070101</v>
      </c>
      <c r="B191" s="162" t="s">
        <v>1497</v>
      </c>
      <c r="C191" s="165">
        <v>899</v>
      </c>
    </row>
    <row r="192" s="29" customFormat="1" customHeight="1" spans="1:3">
      <c r="A192" s="169">
        <v>2070102</v>
      </c>
      <c r="B192" s="162" t="s">
        <v>1498</v>
      </c>
      <c r="C192" s="165">
        <v>23</v>
      </c>
    </row>
    <row r="193" s="29" customFormat="1" customHeight="1" spans="1:3">
      <c r="A193" s="169">
        <v>2070104</v>
      </c>
      <c r="B193" s="162" t="s">
        <v>1628</v>
      </c>
      <c r="C193" s="165">
        <v>236</v>
      </c>
    </row>
    <row r="194" s="29" customFormat="1" customHeight="1" spans="1:3">
      <c r="A194" s="169">
        <v>2070106</v>
      </c>
      <c r="B194" s="162" t="s">
        <v>1629</v>
      </c>
      <c r="C194" s="165">
        <v>789</v>
      </c>
    </row>
    <row r="195" s="29" customFormat="1" customHeight="1" spans="1:3">
      <c r="A195" s="169">
        <v>2070107</v>
      </c>
      <c r="B195" s="162" t="s">
        <v>1630</v>
      </c>
      <c r="C195" s="165">
        <v>0</v>
      </c>
    </row>
    <row r="196" s="29" customFormat="1" customHeight="1" spans="1:3">
      <c r="A196" s="169">
        <v>2070109</v>
      </c>
      <c r="B196" s="162" t="s">
        <v>1631</v>
      </c>
      <c r="C196" s="165">
        <v>347</v>
      </c>
    </row>
    <row r="197" s="29" customFormat="1" customHeight="1" spans="1:3">
      <c r="A197" s="169">
        <v>2070111</v>
      </c>
      <c r="B197" s="162" t="s">
        <v>1632</v>
      </c>
      <c r="C197" s="165">
        <v>176</v>
      </c>
    </row>
    <row r="198" s="29" customFormat="1" customHeight="1" spans="1:3">
      <c r="A198" s="169">
        <v>2070112</v>
      </c>
      <c r="B198" s="162" t="s">
        <v>1633</v>
      </c>
      <c r="C198" s="165">
        <v>368</v>
      </c>
    </row>
    <row r="199" s="29" customFormat="1" customHeight="1" spans="1:3">
      <c r="A199" s="169">
        <v>2070113</v>
      </c>
      <c r="B199" s="162" t="s">
        <v>1634</v>
      </c>
      <c r="C199" s="165">
        <v>0</v>
      </c>
    </row>
    <row r="200" s="29" customFormat="1" customHeight="1" spans="1:3">
      <c r="A200" s="169">
        <v>2070199</v>
      </c>
      <c r="B200" s="162" t="s">
        <v>1635</v>
      </c>
      <c r="C200" s="165">
        <v>0</v>
      </c>
    </row>
    <row r="201" s="29" customFormat="1" customHeight="1" spans="1:3">
      <c r="A201" s="169">
        <v>20702</v>
      </c>
      <c r="B201" s="162" t="s">
        <v>1636</v>
      </c>
      <c r="C201" s="165">
        <v>2750</v>
      </c>
    </row>
    <row r="202" s="29" customFormat="1" customHeight="1" spans="1:3">
      <c r="A202" s="169">
        <v>2070201</v>
      </c>
      <c r="B202" s="162" t="s">
        <v>1497</v>
      </c>
      <c r="C202" s="165">
        <v>0</v>
      </c>
    </row>
    <row r="203" s="29" customFormat="1" customHeight="1" spans="1:3">
      <c r="A203" s="169">
        <v>2070204</v>
      </c>
      <c r="B203" s="162" t="s">
        <v>1637</v>
      </c>
      <c r="C203" s="165">
        <v>0</v>
      </c>
    </row>
    <row r="204" s="29" customFormat="1" customHeight="1" spans="1:3">
      <c r="A204" s="169">
        <v>2070205</v>
      </c>
      <c r="B204" s="162" t="s">
        <v>1638</v>
      </c>
      <c r="C204" s="165">
        <v>264</v>
      </c>
    </row>
    <row r="205" s="29" customFormat="1" customHeight="1" spans="1:3">
      <c r="A205" s="169">
        <v>2070206</v>
      </c>
      <c r="B205" s="162" t="s">
        <v>1639</v>
      </c>
      <c r="C205" s="165">
        <v>2486</v>
      </c>
    </row>
    <row r="206" s="29" customFormat="1" customHeight="1" spans="1:3">
      <c r="A206" s="169">
        <v>2070299</v>
      </c>
      <c r="B206" s="162" t="s">
        <v>1640</v>
      </c>
      <c r="C206" s="165">
        <v>0</v>
      </c>
    </row>
    <row r="207" s="29" customFormat="1" customHeight="1" spans="1:3">
      <c r="A207" s="169">
        <v>20703</v>
      </c>
      <c r="B207" s="162" t="s">
        <v>1641</v>
      </c>
      <c r="C207" s="165">
        <v>368</v>
      </c>
    </row>
    <row r="208" s="29" customFormat="1" customHeight="1" spans="1:3">
      <c r="A208" s="169">
        <v>2070307</v>
      </c>
      <c r="B208" s="162" t="s">
        <v>1642</v>
      </c>
      <c r="C208" s="165">
        <v>0</v>
      </c>
    </row>
    <row r="209" s="29" customFormat="1" customHeight="1" spans="1:3">
      <c r="A209" s="169">
        <v>2070308</v>
      </c>
      <c r="B209" s="162" t="s">
        <v>1643</v>
      </c>
      <c r="C209" s="165">
        <v>368</v>
      </c>
    </row>
    <row r="210" s="29" customFormat="1" customHeight="1" spans="1:3">
      <c r="A210" s="169">
        <v>2070399</v>
      </c>
      <c r="B210" s="162" t="s">
        <v>1644</v>
      </c>
      <c r="C210" s="165">
        <v>0</v>
      </c>
    </row>
    <row r="211" s="29" customFormat="1" customHeight="1" spans="1:3">
      <c r="A211" s="169">
        <v>20706</v>
      </c>
      <c r="B211" s="162" t="s">
        <v>1645</v>
      </c>
      <c r="C211" s="165">
        <v>0</v>
      </c>
    </row>
    <row r="212" s="29" customFormat="1" customHeight="1" spans="1:3">
      <c r="A212" s="169">
        <v>2070607</v>
      </c>
      <c r="B212" s="162" t="s">
        <v>1646</v>
      </c>
      <c r="C212" s="165">
        <v>0</v>
      </c>
    </row>
    <row r="213" s="29" customFormat="1" customHeight="1" spans="1:3">
      <c r="A213" s="169">
        <v>2070699</v>
      </c>
      <c r="B213" s="162" t="s">
        <v>1647</v>
      </c>
      <c r="C213" s="165">
        <v>0</v>
      </c>
    </row>
    <row r="214" s="29" customFormat="1" customHeight="1" spans="1:3">
      <c r="A214" s="169">
        <v>20708</v>
      </c>
      <c r="B214" s="162" t="s">
        <v>1648</v>
      </c>
      <c r="C214" s="165">
        <v>917</v>
      </c>
    </row>
    <row r="215" s="29" customFormat="1" customHeight="1" spans="1:3">
      <c r="A215" s="169">
        <v>2070801</v>
      </c>
      <c r="B215" s="162" t="s">
        <v>1497</v>
      </c>
      <c r="C215" s="165">
        <v>0</v>
      </c>
    </row>
    <row r="216" s="29" customFormat="1" customHeight="1" spans="1:3">
      <c r="A216" s="169">
        <v>2070802</v>
      </c>
      <c r="B216" s="162" t="s">
        <v>1498</v>
      </c>
      <c r="C216" s="165">
        <v>0</v>
      </c>
    </row>
    <row r="217" s="29" customFormat="1" customHeight="1" spans="1:3">
      <c r="A217" s="169">
        <v>2070808</v>
      </c>
      <c r="B217" s="162" t="s">
        <v>1649</v>
      </c>
      <c r="C217" s="165">
        <v>917</v>
      </c>
    </row>
    <row r="218" s="29" customFormat="1" customHeight="1" spans="1:3">
      <c r="A218" s="169">
        <v>2070899</v>
      </c>
      <c r="B218" s="162" t="s">
        <v>1650</v>
      </c>
      <c r="C218" s="165">
        <v>0</v>
      </c>
    </row>
    <row r="219" s="29" customFormat="1" customHeight="1" spans="1:3">
      <c r="A219" s="169">
        <v>20799</v>
      </c>
      <c r="B219" s="162" t="s">
        <v>1651</v>
      </c>
      <c r="C219" s="165">
        <v>0</v>
      </c>
    </row>
    <row r="220" s="29" customFormat="1" customHeight="1" spans="1:3">
      <c r="A220" s="169">
        <v>2079902</v>
      </c>
      <c r="B220" s="162" t="s">
        <v>1652</v>
      </c>
      <c r="C220" s="165">
        <v>0</v>
      </c>
    </row>
    <row r="221" s="29" customFormat="1" customHeight="1" spans="1:3">
      <c r="A221" s="169">
        <v>2079999</v>
      </c>
      <c r="B221" s="162" t="s">
        <v>1651</v>
      </c>
      <c r="C221" s="165">
        <v>0</v>
      </c>
    </row>
    <row r="222" s="29" customFormat="1" customHeight="1" spans="1:3">
      <c r="A222" s="169">
        <v>208</v>
      </c>
      <c r="B222" s="162" t="s">
        <v>492</v>
      </c>
      <c r="C222" s="165">
        <v>123491</v>
      </c>
    </row>
    <row r="223" s="29" customFormat="1" customHeight="1" spans="1:3">
      <c r="A223" s="169">
        <v>20801</v>
      </c>
      <c r="B223" s="162" t="s">
        <v>1653</v>
      </c>
      <c r="C223" s="165">
        <v>2951</v>
      </c>
    </row>
    <row r="224" s="29" customFormat="1" customHeight="1" spans="1:3">
      <c r="A224" s="169">
        <v>2080101</v>
      </c>
      <c r="B224" s="162" t="s">
        <v>1497</v>
      </c>
      <c r="C224" s="165">
        <v>1449</v>
      </c>
    </row>
    <row r="225" s="29" customFormat="1" customHeight="1" spans="1:3">
      <c r="A225" s="169">
        <v>2080102</v>
      </c>
      <c r="B225" s="162" t="s">
        <v>1498</v>
      </c>
      <c r="C225" s="165">
        <v>62</v>
      </c>
    </row>
    <row r="226" s="29" customFormat="1" customHeight="1" spans="1:3">
      <c r="A226" s="169">
        <v>2080106</v>
      </c>
      <c r="B226" s="162" t="s">
        <v>1654</v>
      </c>
      <c r="C226" s="165">
        <v>485</v>
      </c>
    </row>
    <row r="227" s="29" customFormat="1" customHeight="1" spans="1:3">
      <c r="A227" s="169">
        <v>2080107</v>
      </c>
      <c r="B227" s="162" t="s">
        <v>1655</v>
      </c>
      <c r="C227" s="165">
        <v>0</v>
      </c>
    </row>
    <row r="228" s="29" customFormat="1" customHeight="1" spans="1:3">
      <c r="A228" s="169">
        <v>2080109</v>
      </c>
      <c r="B228" s="162" t="s">
        <v>1656</v>
      </c>
      <c r="C228" s="165">
        <v>890</v>
      </c>
    </row>
    <row r="229" s="29" customFormat="1" customHeight="1" spans="1:3">
      <c r="A229" s="169">
        <v>2080116</v>
      </c>
      <c r="B229" s="162" t="s">
        <v>1657</v>
      </c>
      <c r="C229" s="165">
        <v>0</v>
      </c>
    </row>
    <row r="230" s="29" customFormat="1" customHeight="1" spans="1:3">
      <c r="A230" s="169">
        <v>2080199</v>
      </c>
      <c r="B230" s="162" t="s">
        <v>1658</v>
      </c>
      <c r="C230" s="165">
        <v>65</v>
      </c>
    </row>
    <row r="231" s="29" customFormat="1" customHeight="1" spans="1:3">
      <c r="A231" s="169">
        <v>20802</v>
      </c>
      <c r="B231" s="162" t="s">
        <v>1659</v>
      </c>
      <c r="C231" s="165">
        <v>367</v>
      </c>
    </row>
    <row r="232" s="29" customFormat="1" customHeight="1" spans="1:3">
      <c r="A232" s="169">
        <v>2080201</v>
      </c>
      <c r="B232" s="162" t="s">
        <v>1497</v>
      </c>
      <c r="C232" s="165">
        <v>367</v>
      </c>
    </row>
    <row r="233" s="29" customFormat="1" customHeight="1" spans="1:3">
      <c r="A233" s="169">
        <v>2080207</v>
      </c>
      <c r="B233" s="162" t="s">
        <v>1660</v>
      </c>
      <c r="C233" s="165">
        <v>0</v>
      </c>
    </row>
    <row r="234" s="29" customFormat="1" customHeight="1" spans="1:3">
      <c r="A234" s="169">
        <v>2080299</v>
      </c>
      <c r="B234" s="162" t="s">
        <v>1661</v>
      </c>
      <c r="C234" s="165">
        <v>0</v>
      </c>
    </row>
    <row r="235" s="29" customFormat="1" customHeight="1" spans="1:3">
      <c r="A235" s="169">
        <v>20805</v>
      </c>
      <c r="B235" s="162" t="s">
        <v>1662</v>
      </c>
      <c r="C235" s="165">
        <v>59841</v>
      </c>
    </row>
    <row r="236" s="29" customFormat="1" customHeight="1" spans="1:3">
      <c r="A236" s="169">
        <v>2080501</v>
      </c>
      <c r="B236" s="162" t="s">
        <v>1663</v>
      </c>
      <c r="C236" s="165">
        <v>155</v>
      </c>
    </row>
    <row r="237" s="29" customFormat="1" customHeight="1" spans="1:3">
      <c r="A237" s="169">
        <v>2080503</v>
      </c>
      <c r="B237" s="162" t="s">
        <v>1664</v>
      </c>
      <c r="C237" s="165">
        <v>0</v>
      </c>
    </row>
    <row r="238" s="29" customFormat="1" customHeight="1" spans="1:3">
      <c r="A238" s="169">
        <v>2080505</v>
      </c>
      <c r="B238" s="162" t="s">
        <v>1665</v>
      </c>
      <c r="C238" s="165">
        <v>19870</v>
      </c>
    </row>
    <row r="239" s="29" customFormat="1" customHeight="1" spans="1:3">
      <c r="A239" s="169">
        <v>2080506</v>
      </c>
      <c r="B239" s="162" t="s">
        <v>1666</v>
      </c>
      <c r="C239" s="165">
        <v>4588</v>
      </c>
    </row>
    <row r="240" customHeight="1" spans="1:3">
      <c r="A240" s="169">
        <v>2080507</v>
      </c>
      <c r="B240" s="162" t="s">
        <v>1667</v>
      </c>
      <c r="C240" s="165">
        <v>35228</v>
      </c>
    </row>
    <row r="241" customHeight="1" spans="1:3">
      <c r="A241" s="169">
        <v>2080508</v>
      </c>
      <c r="B241" s="162" t="s">
        <v>1668</v>
      </c>
      <c r="C241" s="165">
        <v>0</v>
      </c>
    </row>
    <row r="242" customHeight="1" spans="1:3">
      <c r="A242" s="169">
        <v>2080599</v>
      </c>
      <c r="B242" s="162" t="s">
        <v>1669</v>
      </c>
      <c r="C242" s="165">
        <v>0</v>
      </c>
    </row>
    <row r="243" customHeight="1" spans="1:3">
      <c r="A243" s="169">
        <v>20807</v>
      </c>
      <c r="B243" s="162" t="s">
        <v>1670</v>
      </c>
      <c r="C243" s="165">
        <v>3107</v>
      </c>
    </row>
    <row r="244" customHeight="1" spans="1:3">
      <c r="A244" s="169">
        <v>2080701</v>
      </c>
      <c r="B244" s="162" t="s">
        <v>1671</v>
      </c>
      <c r="C244" s="165">
        <v>0</v>
      </c>
    </row>
    <row r="245" customHeight="1" spans="1:3">
      <c r="A245" s="169">
        <v>2080799</v>
      </c>
      <c r="B245" s="162" t="s">
        <v>1672</v>
      </c>
      <c r="C245" s="165">
        <v>3107</v>
      </c>
    </row>
    <row r="246" customHeight="1" spans="1:3">
      <c r="A246" s="169">
        <v>20808</v>
      </c>
      <c r="B246" s="162" t="s">
        <v>1673</v>
      </c>
      <c r="C246" s="165">
        <v>11224</v>
      </c>
    </row>
    <row r="247" customHeight="1" spans="1:3">
      <c r="A247" s="169">
        <v>2080801</v>
      </c>
      <c r="B247" s="162" t="s">
        <v>1674</v>
      </c>
      <c r="C247" s="165">
        <v>2835</v>
      </c>
    </row>
    <row r="248" customHeight="1" spans="1:3">
      <c r="A248" s="169">
        <v>2080805</v>
      </c>
      <c r="B248" s="162" t="s">
        <v>1675</v>
      </c>
      <c r="C248" s="165">
        <v>497</v>
      </c>
    </row>
    <row r="249" customHeight="1" spans="1:3">
      <c r="A249" s="169">
        <v>2080807</v>
      </c>
      <c r="B249" s="162" t="s">
        <v>1676</v>
      </c>
      <c r="C249" s="165">
        <v>101</v>
      </c>
    </row>
    <row r="250" customHeight="1" spans="1:3">
      <c r="A250" s="169">
        <v>2080808</v>
      </c>
      <c r="B250" s="162" t="s">
        <v>1677</v>
      </c>
      <c r="C250" s="165">
        <v>0</v>
      </c>
    </row>
    <row r="251" customHeight="1" spans="1:3">
      <c r="A251" s="169">
        <v>2080899</v>
      </c>
      <c r="B251" s="162" t="s">
        <v>1678</v>
      </c>
      <c r="C251" s="165">
        <v>7791</v>
      </c>
    </row>
    <row r="252" customHeight="1" spans="1:3">
      <c r="A252" s="169">
        <v>20809</v>
      </c>
      <c r="B252" s="162" t="s">
        <v>1679</v>
      </c>
      <c r="C252" s="165">
        <v>1044</v>
      </c>
    </row>
    <row r="253" customHeight="1" spans="1:3">
      <c r="A253" s="169">
        <v>2080901</v>
      </c>
      <c r="B253" s="162" t="s">
        <v>1680</v>
      </c>
      <c r="C253" s="165">
        <v>0</v>
      </c>
    </row>
    <row r="254" customHeight="1" spans="1:3">
      <c r="A254" s="169">
        <v>2080902</v>
      </c>
      <c r="B254" s="162" t="s">
        <v>1681</v>
      </c>
      <c r="C254" s="165">
        <v>0</v>
      </c>
    </row>
    <row r="255" customHeight="1" spans="1:3">
      <c r="A255" s="169">
        <v>2080903</v>
      </c>
      <c r="B255" s="162" t="s">
        <v>1682</v>
      </c>
      <c r="C255" s="165">
        <v>525</v>
      </c>
    </row>
    <row r="256" customHeight="1" spans="1:3">
      <c r="A256" s="169">
        <v>2080904</v>
      </c>
      <c r="B256" s="162" t="s">
        <v>1683</v>
      </c>
      <c r="C256" s="165">
        <v>0</v>
      </c>
    </row>
    <row r="257" customHeight="1" spans="1:3">
      <c r="A257" s="169">
        <v>2080905</v>
      </c>
      <c r="B257" s="162" t="s">
        <v>1684</v>
      </c>
      <c r="C257" s="165">
        <v>0</v>
      </c>
    </row>
    <row r="258" customHeight="1" spans="1:3">
      <c r="A258" s="169">
        <v>2080999</v>
      </c>
      <c r="B258" s="162" t="s">
        <v>1685</v>
      </c>
      <c r="C258" s="165">
        <v>519</v>
      </c>
    </row>
    <row r="259" customHeight="1" spans="1:3">
      <c r="A259" s="169">
        <v>20810</v>
      </c>
      <c r="B259" s="162" t="s">
        <v>1686</v>
      </c>
      <c r="C259" s="165">
        <v>2550</v>
      </c>
    </row>
    <row r="260" customHeight="1" spans="1:3">
      <c r="A260" s="169">
        <v>2081002</v>
      </c>
      <c r="B260" s="162" t="s">
        <v>1687</v>
      </c>
      <c r="C260" s="165">
        <v>0</v>
      </c>
    </row>
    <row r="261" customHeight="1" spans="1:3">
      <c r="A261" s="169">
        <v>2081004</v>
      </c>
      <c r="B261" s="162" t="s">
        <v>1688</v>
      </c>
      <c r="C261" s="165">
        <v>176</v>
      </c>
    </row>
    <row r="262" customHeight="1" spans="1:3">
      <c r="A262" s="169">
        <v>2081005</v>
      </c>
      <c r="B262" s="162" t="s">
        <v>1689</v>
      </c>
      <c r="C262" s="165">
        <v>2374</v>
      </c>
    </row>
    <row r="263" customHeight="1" spans="1:3">
      <c r="A263" s="169">
        <v>2081099</v>
      </c>
      <c r="B263" s="162" t="s">
        <v>1690</v>
      </c>
      <c r="C263" s="165">
        <v>0</v>
      </c>
    </row>
    <row r="264" customHeight="1" spans="1:3">
      <c r="A264" s="169">
        <v>20811</v>
      </c>
      <c r="B264" s="162" t="s">
        <v>1691</v>
      </c>
      <c r="C264" s="165">
        <v>1803</v>
      </c>
    </row>
    <row r="265" customHeight="1" spans="1:3">
      <c r="A265" s="169">
        <v>2081101</v>
      </c>
      <c r="B265" s="162" t="s">
        <v>1497</v>
      </c>
      <c r="C265" s="165">
        <v>801</v>
      </c>
    </row>
    <row r="266" customHeight="1" spans="1:3">
      <c r="A266" s="169">
        <v>2081102</v>
      </c>
      <c r="B266" s="162" t="s">
        <v>1498</v>
      </c>
      <c r="C266" s="165">
        <v>10</v>
      </c>
    </row>
    <row r="267" customHeight="1" spans="1:3">
      <c r="A267" s="169">
        <v>2081104</v>
      </c>
      <c r="B267" s="162" t="s">
        <v>1692</v>
      </c>
      <c r="C267" s="165">
        <v>265</v>
      </c>
    </row>
    <row r="268" customHeight="1" spans="1:3">
      <c r="A268" s="169">
        <v>2081105</v>
      </c>
      <c r="B268" s="162" t="s">
        <v>1693</v>
      </c>
      <c r="C268" s="165">
        <v>0</v>
      </c>
    </row>
    <row r="269" customHeight="1" spans="1:3">
      <c r="A269" s="169">
        <v>2081106</v>
      </c>
      <c r="B269" s="162" t="s">
        <v>1694</v>
      </c>
      <c r="C269" s="165">
        <v>0</v>
      </c>
    </row>
    <row r="270" customHeight="1" spans="1:3">
      <c r="A270" s="169">
        <v>2081107</v>
      </c>
      <c r="B270" s="162" t="s">
        <v>1695</v>
      </c>
      <c r="C270" s="165">
        <v>0</v>
      </c>
    </row>
    <row r="271" customHeight="1" spans="1:3">
      <c r="A271" s="169">
        <v>2081199</v>
      </c>
      <c r="B271" s="162" t="s">
        <v>1696</v>
      </c>
      <c r="C271" s="165">
        <v>727</v>
      </c>
    </row>
    <row r="272" customHeight="1" spans="1:3">
      <c r="A272" s="169">
        <v>20819</v>
      </c>
      <c r="B272" s="162" t="s">
        <v>1697</v>
      </c>
      <c r="C272" s="165">
        <v>0</v>
      </c>
    </row>
    <row r="273" customHeight="1" spans="1:3">
      <c r="A273" s="169">
        <v>2081901</v>
      </c>
      <c r="B273" s="162" t="s">
        <v>1698</v>
      </c>
      <c r="C273" s="165">
        <v>0</v>
      </c>
    </row>
    <row r="274" customHeight="1" spans="1:3">
      <c r="A274" s="169">
        <v>2081902</v>
      </c>
      <c r="B274" s="162" t="s">
        <v>1699</v>
      </c>
      <c r="C274" s="165">
        <v>0</v>
      </c>
    </row>
    <row r="275" customHeight="1" spans="1:3">
      <c r="A275" s="169">
        <v>20820</v>
      </c>
      <c r="B275" s="162" t="s">
        <v>1700</v>
      </c>
      <c r="C275" s="165">
        <v>0</v>
      </c>
    </row>
    <row r="276" customHeight="1" spans="1:3">
      <c r="A276" s="169">
        <v>2082001</v>
      </c>
      <c r="B276" s="162" t="s">
        <v>1701</v>
      </c>
      <c r="C276" s="165">
        <v>0</v>
      </c>
    </row>
    <row r="277" customHeight="1" spans="1:3">
      <c r="A277" s="169">
        <v>2082002</v>
      </c>
      <c r="B277" s="162" t="s">
        <v>1702</v>
      </c>
      <c r="C277" s="165">
        <v>0</v>
      </c>
    </row>
    <row r="278" customHeight="1" spans="1:3">
      <c r="A278" s="169">
        <v>20821</v>
      </c>
      <c r="B278" s="162" t="s">
        <v>1703</v>
      </c>
      <c r="C278" s="165">
        <v>0</v>
      </c>
    </row>
    <row r="279" customHeight="1" spans="1:3">
      <c r="A279" s="169">
        <v>2082102</v>
      </c>
      <c r="B279" s="162" t="s">
        <v>1704</v>
      </c>
      <c r="C279" s="165">
        <v>0</v>
      </c>
    </row>
    <row r="280" customHeight="1" spans="1:3">
      <c r="A280" s="169">
        <v>20825</v>
      </c>
      <c r="B280" s="162" t="s">
        <v>1705</v>
      </c>
      <c r="C280" s="165">
        <v>0</v>
      </c>
    </row>
    <row r="281" customHeight="1" spans="1:3">
      <c r="A281" s="169">
        <v>2082501</v>
      </c>
      <c r="B281" s="162" t="s">
        <v>1706</v>
      </c>
      <c r="C281" s="165">
        <v>0</v>
      </c>
    </row>
    <row r="282" customHeight="1" spans="1:3">
      <c r="A282" s="169">
        <v>2082502</v>
      </c>
      <c r="B282" s="162" t="s">
        <v>1707</v>
      </c>
      <c r="C282" s="165">
        <v>0</v>
      </c>
    </row>
    <row r="283" customHeight="1" spans="1:3">
      <c r="A283" s="169">
        <v>20826</v>
      </c>
      <c r="B283" s="162" t="s">
        <v>1708</v>
      </c>
      <c r="C283" s="165">
        <v>6604</v>
      </c>
    </row>
    <row r="284" customHeight="1" spans="1:3">
      <c r="A284" s="169">
        <v>2082602</v>
      </c>
      <c r="B284" s="162" t="s">
        <v>1709</v>
      </c>
      <c r="C284" s="165">
        <v>5861</v>
      </c>
    </row>
    <row r="285" customHeight="1" spans="1:3">
      <c r="A285" s="169">
        <v>2082699</v>
      </c>
      <c r="B285" s="162" t="s">
        <v>1710</v>
      </c>
      <c r="C285" s="165">
        <v>743</v>
      </c>
    </row>
    <row r="286" customHeight="1" spans="1:3">
      <c r="A286" s="169">
        <v>20828</v>
      </c>
      <c r="B286" s="162" t="s">
        <v>1711</v>
      </c>
      <c r="C286" s="165">
        <v>210</v>
      </c>
    </row>
    <row r="287" customHeight="1" spans="1:3">
      <c r="A287" s="169">
        <v>2082801</v>
      </c>
      <c r="B287" s="162" t="s">
        <v>1497</v>
      </c>
      <c r="C287" s="165">
        <v>196</v>
      </c>
    </row>
    <row r="288" customHeight="1" spans="1:3">
      <c r="A288" s="169">
        <v>2082802</v>
      </c>
      <c r="B288" s="162" t="s">
        <v>1498</v>
      </c>
      <c r="C288" s="165">
        <v>14</v>
      </c>
    </row>
    <row r="289" customHeight="1" spans="1:3">
      <c r="A289" s="169">
        <v>2082850</v>
      </c>
      <c r="B289" s="162" t="s">
        <v>1507</v>
      </c>
      <c r="C289" s="165">
        <v>0</v>
      </c>
    </row>
    <row r="290" customHeight="1" spans="1:3">
      <c r="A290" s="169">
        <v>2082899</v>
      </c>
      <c r="B290" s="162" t="s">
        <v>1712</v>
      </c>
      <c r="C290" s="165">
        <v>0</v>
      </c>
    </row>
    <row r="291" customHeight="1" spans="1:3">
      <c r="A291" s="169">
        <v>20899</v>
      </c>
      <c r="B291" s="162" t="s">
        <v>1713</v>
      </c>
      <c r="C291" s="165">
        <v>33790</v>
      </c>
    </row>
    <row r="292" customHeight="1" spans="1:3">
      <c r="A292" s="169">
        <v>2089999</v>
      </c>
      <c r="B292" s="162" t="s">
        <v>1713</v>
      </c>
      <c r="C292" s="165">
        <v>33790</v>
      </c>
    </row>
    <row r="293" customHeight="1" spans="1:3">
      <c r="A293" s="169">
        <v>210</v>
      </c>
      <c r="B293" s="162" t="s">
        <v>602</v>
      </c>
      <c r="C293" s="165">
        <v>109652</v>
      </c>
    </row>
    <row r="294" customHeight="1" spans="1:3">
      <c r="A294" s="169">
        <v>21001</v>
      </c>
      <c r="B294" s="162" t="s">
        <v>1714</v>
      </c>
      <c r="C294" s="165">
        <v>812</v>
      </c>
    </row>
    <row r="295" customHeight="1" spans="1:3">
      <c r="A295" s="169">
        <v>2100101</v>
      </c>
      <c r="B295" s="162" t="s">
        <v>1497</v>
      </c>
      <c r="C295" s="165">
        <v>727</v>
      </c>
    </row>
    <row r="296" customHeight="1" spans="1:3">
      <c r="A296" s="169">
        <v>2100199</v>
      </c>
      <c r="B296" s="162" t="s">
        <v>1715</v>
      </c>
      <c r="C296" s="165">
        <v>85</v>
      </c>
    </row>
    <row r="297" customHeight="1" spans="1:3">
      <c r="A297" s="169">
        <v>21002</v>
      </c>
      <c r="B297" s="162" t="s">
        <v>1716</v>
      </c>
      <c r="C297" s="165">
        <v>70274</v>
      </c>
    </row>
    <row r="298" customHeight="1" spans="1:3">
      <c r="A298" s="169">
        <v>2100201</v>
      </c>
      <c r="B298" s="162" t="s">
        <v>1717</v>
      </c>
      <c r="C298" s="165">
        <v>41824</v>
      </c>
    </row>
    <row r="299" customHeight="1" spans="1:3">
      <c r="A299" s="169">
        <v>2100202</v>
      </c>
      <c r="B299" s="162" t="s">
        <v>1718</v>
      </c>
      <c r="C299" s="165">
        <v>28051</v>
      </c>
    </row>
    <row r="300" customHeight="1" spans="1:3">
      <c r="A300" s="169">
        <v>2100299</v>
      </c>
      <c r="B300" s="162" t="s">
        <v>1719</v>
      </c>
      <c r="C300" s="165">
        <v>399</v>
      </c>
    </row>
    <row r="301" customHeight="1" spans="1:3">
      <c r="A301" s="169">
        <v>21003</v>
      </c>
      <c r="B301" s="162" t="s">
        <v>1720</v>
      </c>
      <c r="C301" s="165">
        <v>4678</v>
      </c>
    </row>
    <row r="302" customHeight="1" spans="1:3">
      <c r="A302" s="169">
        <v>2100302</v>
      </c>
      <c r="B302" s="162" t="s">
        <v>1721</v>
      </c>
      <c r="C302" s="165">
        <v>3500</v>
      </c>
    </row>
    <row r="303" customHeight="1" spans="1:3">
      <c r="A303" s="169">
        <v>2100399</v>
      </c>
      <c r="B303" s="162" t="s">
        <v>1722</v>
      </c>
      <c r="C303" s="165">
        <v>1178</v>
      </c>
    </row>
    <row r="304" customHeight="1" spans="1:3">
      <c r="A304" s="169">
        <v>21004</v>
      </c>
      <c r="B304" s="162" t="s">
        <v>1723</v>
      </c>
      <c r="C304" s="165">
        <v>14792</v>
      </c>
    </row>
    <row r="305" customHeight="1" spans="1:3">
      <c r="A305" s="169">
        <v>2100401</v>
      </c>
      <c r="B305" s="162" t="s">
        <v>1724</v>
      </c>
      <c r="C305" s="165">
        <v>3559</v>
      </c>
    </row>
    <row r="306" customHeight="1" spans="1:3">
      <c r="A306" s="169">
        <v>2100402</v>
      </c>
      <c r="B306" s="162" t="s">
        <v>1725</v>
      </c>
      <c r="C306" s="165">
        <v>309</v>
      </c>
    </row>
    <row r="307" customHeight="1" spans="1:3">
      <c r="A307" s="169">
        <v>2100403</v>
      </c>
      <c r="B307" s="162" t="s">
        <v>1726</v>
      </c>
      <c r="C307" s="165">
        <v>2155</v>
      </c>
    </row>
    <row r="308" customHeight="1" spans="1:3">
      <c r="A308" s="169">
        <v>2100408</v>
      </c>
      <c r="B308" s="162" t="s">
        <v>1727</v>
      </c>
      <c r="C308" s="165">
        <v>6425</v>
      </c>
    </row>
    <row r="309" customHeight="1" spans="1:3">
      <c r="A309" s="169">
        <v>2100409</v>
      </c>
      <c r="B309" s="162" t="s">
        <v>1728</v>
      </c>
      <c r="C309" s="165">
        <v>1061</v>
      </c>
    </row>
    <row r="310" customHeight="1" spans="1:3">
      <c r="A310" s="169">
        <v>2100410</v>
      </c>
      <c r="B310" s="162" t="s">
        <v>1729</v>
      </c>
      <c r="C310" s="165">
        <v>400</v>
      </c>
    </row>
    <row r="311" customHeight="1" spans="1:3">
      <c r="A311" s="169">
        <v>2100499</v>
      </c>
      <c r="B311" s="162" t="s">
        <v>1730</v>
      </c>
      <c r="C311" s="165">
        <v>883</v>
      </c>
    </row>
    <row r="312" customHeight="1" spans="1:3">
      <c r="A312" s="169">
        <v>21006</v>
      </c>
      <c r="B312" s="162" t="s">
        <v>1731</v>
      </c>
      <c r="C312" s="165">
        <v>0</v>
      </c>
    </row>
    <row r="313" customHeight="1" spans="1:3">
      <c r="A313" s="169">
        <v>2100601</v>
      </c>
      <c r="B313" s="162" t="s">
        <v>1732</v>
      </c>
      <c r="C313" s="165">
        <v>0</v>
      </c>
    </row>
    <row r="314" customHeight="1" spans="1:3">
      <c r="A314" s="169">
        <v>21007</v>
      </c>
      <c r="B314" s="162" t="s">
        <v>1733</v>
      </c>
      <c r="C314" s="165">
        <v>12629</v>
      </c>
    </row>
    <row r="315" customHeight="1" spans="1:3">
      <c r="A315" s="169">
        <v>2100717</v>
      </c>
      <c r="B315" s="162" t="s">
        <v>1734</v>
      </c>
      <c r="C315" s="165">
        <v>12629</v>
      </c>
    </row>
    <row r="316" customHeight="1" spans="1:3">
      <c r="A316" s="169">
        <v>2100799</v>
      </c>
      <c r="B316" s="162" t="s">
        <v>1735</v>
      </c>
      <c r="C316" s="165">
        <v>0</v>
      </c>
    </row>
    <row r="317" customHeight="1" spans="1:3">
      <c r="A317" s="169">
        <v>21011</v>
      </c>
      <c r="B317" s="162" t="s">
        <v>1736</v>
      </c>
      <c r="C317" s="165">
        <v>5601</v>
      </c>
    </row>
    <row r="318" customHeight="1" spans="1:3">
      <c r="A318" s="169">
        <v>2101101</v>
      </c>
      <c r="B318" s="162" t="s">
        <v>1737</v>
      </c>
      <c r="C318" s="165">
        <v>1969</v>
      </c>
    </row>
    <row r="319" customHeight="1" spans="1:3">
      <c r="A319" s="169">
        <v>2101102</v>
      </c>
      <c r="B319" s="162" t="s">
        <v>1738</v>
      </c>
      <c r="C319" s="165">
        <v>3632</v>
      </c>
    </row>
    <row r="320" customHeight="1" spans="1:3">
      <c r="A320" s="169">
        <v>21012</v>
      </c>
      <c r="B320" s="162" t="s">
        <v>1739</v>
      </c>
      <c r="C320" s="165">
        <v>0</v>
      </c>
    </row>
    <row r="321" customHeight="1" spans="1:3">
      <c r="A321" s="169">
        <v>2101201</v>
      </c>
      <c r="B321" s="162" t="s">
        <v>1740</v>
      </c>
      <c r="C321" s="165">
        <v>0</v>
      </c>
    </row>
    <row r="322" customHeight="1" spans="1:3">
      <c r="A322" s="169">
        <v>2101202</v>
      </c>
      <c r="B322" s="162" t="s">
        <v>1741</v>
      </c>
      <c r="C322" s="165">
        <v>0</v>
      </c>
    </row>
    <row r="323" customHeight="1" spans="1:3">
      <c r="A323" s="169">
        <v>21013</v>
      </c>
      <c r="B323" s="162" t="s">
        <v>1742</v>
      </c>
      <c r="C323" s="165">
        <v>0</v>
      </c>
    </row>
    <row r="324" customHeight="1" spans="1:3">
      <c r="A324" s="169">
        <v>2101301</v>
      </c>
      <c r="B324" s="162" t="s">
        <v>1743</v>
      </c>
      <c r="C324" s="165">
        <v>0</v>
      </c>
    </row>
    <row r="325" customHeight="1" spans="1:3">
      <c r="A325" s="169">
        <v>2101399</v>
      </c>
      <c r="B325" s="162" t="s">
        <v>1744</v>
      </c>
      <c r="C325" s="165">
        <v>0</v>
      </c>
    </row>
    <row r="326" customHeight="1" spans="1:3">
      <c r="A326" s="169">
        <v>21014</v>
      </c>
      <c r="B326" s="162" t="s">
        <v>1745</v>
      </c>
      <c r="C326" s="165">
        <v>0</v>
      </c>
    </row>
    <row r="327" customHeight="1" spans="1:3">
      <c r="A327" s="169">
        <v>2101401</v>
      </c>
      <c r="B327" s="162" t="s">
        <v>1746</v>
      </c>
      <c r="C327" s="165">
        <v>0</v>
      </c>
    </row>
    <row r="328" customHeight="1" spans="1:3">
      <c r="A328" s="169">
        <v>21015</v>
      </c>
      <c r="B328" s="162" t="s">
        <v>1747</v>
      </c>
      <c r="C328" s="165">
        <v>866</v>
      </c>
    </row>
    <row r="329" customHeight="1" spans="1:3">
      <c r="A329" s="169">
        <v>2101501</v>
      </c>
      <c r="B329" s="162" t="s">
        <v>1497</v>
      </c>
      <c r="C329" s="165">
        <v>804</v>
      </c>
    </row>
    <row r="330" customHeight="1" spans="1:3">
      <c r="A330" s="169">
        <v>2101502</v>
      </c>
      <c r="B330" s="162" t="s">
        <v>1498</v>
      </c>
      <c r="C330" s="165">
        <v>62</v>
      </c>
    </row>
    <row r="331" customHeight="1" spans="1:3">
      <c r="A331" s="169">
        <v>2101505</v>
      </c>
      <c r="B331" s="162" t="s">
        <v>1748</v>
      </c>
      <c r="C331" s="165">
        <v>0</v>
      </c>
    </row>
    <row r="332" customHeight="1" spans="1:3">
      <c r="A332" s="169">
        <v>2101506</v>
      </c>
      <c r="B332" s="162" t="s">
        <v>1749</v>
      </c>
      <c r="C332" s="165">
        <v>0</v>
      </c>
    </row>
    <row r="333" customHeight="1" spans="1:3">
      <c r="A333" s="169">
        <v>2101599</v>
      </c>
      <c r="B333" s="162" t="s">
        <v>1750</v>
      </c>
      <c r="C333" s="165">
        <v>0</v>
      </c>
    </row>
    <row r="334" customHeight="1" spans="1:3">
      <c r="A334" s="169">
        <v>21099</v>
      </c>
      <c r="B334" s="162" t="s">
        <v>1751</v>
      </c>
      <c r="C334" s="165">
        <v>0</v>
      </c>
    </row>
    <row r="335" customHeight="1" spans="1:3">
      <c r="A335" s="169">
        <v>2109999</v>
      </c>
      <c r="B335" s="162" t="s">
        <v>1751</v>
      </c>
      <c r="C335" s="165">
        <v>0</v>
      </c>
    </row>
    <row r="336" customHeight="1" spans="1:3">
      <c r="A336" s="169">
        <v>211</v>
      </c>
      <c r="B336" s="162" t="s">
        <v>667</v>
      </c>
      <c r="C336" s="165">
        <v>1386</v>
      </c>
    </row>
    <row r="337" customHeight="1" spans="1:3">
      <c r="A337" s="169">
        <v>21101</v>
      </c>
      <c r="B337" s="162" t="s">
        <v>1752</v>
      </c>
      <c r="C337" s="165">
        <v>0</v>
      </c>
    </row>
    <row r="338" customHeight="1" spans="1:3">
      <c r="A338" s="169">
        <v>2110101</v>
      </c>
      <c r="B338" s="162" t="s">
        <v>1497</v>
      </c>
      <c r="C338" s="165">
        <v>0</v>
      </c>
    </row>
    <row r="339" customHeight="1" spans="1:3">
      <c r="A339" s="169">
        <v>2110199</v>
      </c>
      <c r="B339" s="162" t="s">
        <v>1753</v>
      </c>
      <c r="C339" s="165">
        <v>0</v>
      </c>
    </row>
    <row r="340" customHeight="1" spans="1:3">
      <c r="A340" s="169">
        <v>21103</v>
      </c>
      <c r="B340" s="162" t="s">
        <v>1754</v>
      </c>
      <c r="C340" s="165">
        <v>0</v>
      </c>
    </row>
    <row r="341" customHeight="1" spans="1:3">
      <c r="A341" s="169">
        <v>2110301</v>
      </c>
      <c r="B341" s="162" t="s">
        <v>1755</v>
      </c>
      <c r="C341" s="165">
        <v>0</v>
      </c>
    </row>
    <row r="342" customHeight="1" spans="1:3">
      <c r="A342" s="169">
        <v>2110302</v>
      </c>
      <c r="B342" s="162" t="s">
        <v>1756</v>
      </c>
      <c r="C342" s="165">
        <v>0</v>
      </c>
    </row>
    <row r="343" customHeight="1" spans="1:3">
      <c r="A343" s="169">
        <v>2110399</v>
      </c>
      <c r="B343" s="162" t="s">
        <v>1757</v>
      </c>
      <c r="C343" s="165">
        <v>0</v>
      </c>
    </row>
    <row r="344" customHeight="1" spans="1:3">
      <c r="A344" s="169">
        <v>21104</v>
      </c>
      <c r="B344" s="162" t="s">
        <v>1758</v>
      </c>
      <c r="C344" s="165">
        <v>1386</v>
      </c>
    </row>
    <row r="345" customHeight="1" spans="1:3">
      <c r="A345" s="169">
        <v>2110401</v>
      </c>
      <c r="B345" s="162" t="s">
        <v>1759</v>
      </c>
      <c r="C345" s="165">
        <v>0</v>
      </c>
    </row>
    <row r="346" customHeight="1" spans="1:3">
      <c r="A346" s="169">
        <v>2110402</v>
      </c>
      <c r="B346" s="162" t="s">
        <v>1760</v>
      </c>
      <c r="C346" s="165">
        <v>0</v>
      </c>
    </row>
    <row r="347" customHeight="1" spans="1:3">
      <c r="A347" s="169">
        <v>2110499</v>
      </c>
      <c r="B347" s="162" t="s">
        <v>1761</v>
      </c>
      <c r="C347" s="165">
        <v>1386</v>
      </c>
    </row>
    <row r="348" customHeight="1" spans="1:3">
      <c r="A348" s="169">
        <v>21105</v>
      </c>
      <c r="B348" s="162" t="s">
        <v>1762</v>
      </c>
      <c r="C348" s="165">
        <v>0</v>
      </c>
    </row>
    <row r="349" customHeight="1" spans="1:3">
      <c r="A349" s="169">
        <v>2110501</v>
      </c>
      <c r="B349" s="162" t="s">
        <v>1763</v>
      </c>
      <c r="C349" s="165">
        <v>0</v>
      </c>
    </row>
    <row r="350" customHeight="1" spans="1:3">
      <c r="A350" s="169">
        <v>2110507</v>
      </c>
      <c r="B350" s="162" t="s">
        <v>1764</v>
      </c>
      <c r="C350" s="165">
        <v>0</v>
      </c>
    </row>
    <row r="351" customHeight="1" spans="1:3">
      <c r="A351" s="169">
        <v>21106</v>
      </c>
      <c r="B351" s="162" t="s">
        <v>1765</v>
      </c>
      <c r="C351" s="165">
        <v>0</v>
      </c>
    </row>
    <row r="352" customHeight="1" spans="1:3">
      <c r="A352" s="169">
        <v>2110602</v>
      </c>
      <c r="B352" s="162" t="s">
        <v>1766</v>
      </c>
      <c r="C352" s="165">
        <v>0</v>
      </c>
    </row>
    <row r="353" customHeight="1" spans="1:3">
      <c r="A353" s="169">
        <v>21199</v>
      </c>
      <c r="B353" s="162" t="s">
        <v>1767</v>
      </c>
      <c r="C353" s="165">
        <v>0</v>
      </c>
    </row>
    <row r="354" customHeight="1" spans="1:3">
      <c r="A354" s="169">
        <v>2119999</v>
      </c>
      <c r="B354" s="162" t="s">
        <v>1767</v>
      </c>
      <c r="C354" s="165">
        <v>0</v>
      </c>
    </row>
    <row r="355" customHeight="1" spans="1:3">
      <c r="A355" s="169">
        <v>212</v>
      </c>
      <c r="B355" s="162" t="s">
        <v>736</v>
      </c>
      <c r="C355" s="165">
        <v>20174</v>
      </c>
    </row>
    <row r="356" customHeight="1" spans="1:3">
      <c r="A356" s="169">
        <v>21201</v>
      </c>
      <c r="B356" s="162" t="s">
        <v>1768</v>
      </c>
      <c r="C356" s="165">
        <v>6569</v>
      </c>
    </row>
    <row r="357" customHeight="1" spans="1:3">
      <c r="A357" s="169">
        <v>2120101</v>
      </c>
      <c r="B357" s="162" t="s">
        <v>1497</v>
      </c>
      <c r="C357" s="165">
        <v>3582</v>
      </c>
    </row>
    <row r="358" customHeight="1" spans="1:3">
      <c r="A358" s="169">
        <v>2120104</v>
      </c>
      <c r="B358" s="162" t="s">
        <v>1769</v>
      </c>
      <c r="C358" s="165">
        <v>1971</v>
      </c>
    </row>
    <row r="359" customHeight="1" spans="1:3">
      <c r="A359" s="169">
        <v>2120106</v>
      </c>
      <c r="B359" s="162" t="s">
        <v>1770</v>
      </c>
      <c r="C359" s="165">
        <v>0</v>
      </c>
    </row>
    <row r="360" customHeight="1" spans="1:3">
      <c r="A360" s="169">
        <v>2120107</v>
      </c>
      <c r="B360" s="162" t="s">
        <v>1771</v>
      </c>
      <c r="C360" s="165">
        <v>730</v>
      </c>
    </row>
    <row r="361" customHeight="1" spans="1:3">
      <c r="A361" s="169">
        <v>2120199</v>
      </c>
      <c r="B361" s="162" t="s">
        <v>1772</v>
      </c>
      <c r="C361" s="165">
        <v>286</v>
      </c>
    </row>
    <row r="362" customHeight="1" spans="1:3">
      <c r="A362" s="169">
        <v>21202</v>
      </c>
      <c r="B362" s="162" t="s">
        <v>1773</v>
      </c>
      <c r="C362" s="165">
        <v>0</v>
      </c>
    </row>
    <row r="363" customHeight="1" spans="1:3">
      <c r="A363" s="169">
        <v>2120201</v>
      </c>
      <c r="B363" s="162" t="s">
        <v>1773</v>
      </c>
      <c r="C363" s="165">
        <v>0</v>
      </c>
    </row>
    <row r="364" customHeight="1" spans="1:3">
      <c r="A364" s="169">
        <v>21203</v>
      </c>
      <c r="B364" s="162" t="s">
        <v>1774</v>
      </c>
      <c r="C364" s="165">
        <v>88</v>
      </c>
    </row>
    <row r="365" customHeight="1" spans="1:3">
      <c r="A365" s="169">
        <v>2120303</v>
      </c>
      <c r="B365" s="162" t="s">
        <v>1775</v>
      </c>
      <c r="C365" s="165">
        <v>0</v>
      </c>
    </row>
    <row r="366" customHeight="1" spans="1:3">
      <c r="A366" s="169">
        <v>2120399</v>
      </c>
      <c r="B366" s="162" t="s">
        <v>1776</v>
      </c>
      <c r="C366" s="165">
        <v>88</v>
      </c>
    </row>
    <row r="367" customHeight="1" spans="1:3">
      <c r="A367" s="169">
        <v>21205</v>
      </c>
      <c r="B367" s="162" t="s">
        <v>1777</v>
      </c>
      <c r="C367" s="165">
        <v>4012</v>
      </c>
    </row>
    <row r="368" customHeight="1" spans="1:3">
      <c r="A368" s="169">
        <v>2120501</v>
      </c>
      <c r="B368" s="162" t="s">
        <v>1777</v>
      </c>
      <c r="C368" s="165">
        <v>4012</v>
      </c>
    </row>
    <row r="369" customHeight="1" spans="1:3">
      <c r="A369" s="169">
        <v>21206</v>
      </c>
      <c r="B369" s="162" t="s">
        <v>1778</v>
      </c>
      <c r="C369" s="165">
        <v>8722</v>
      </c>
    </row>
    <row r="370" customHeight="1" spans="1:3">
      <c r="A370" s="169">
        <v>2120601</v>
      </c>
      <c r="B370" s="162" t="s">
        <v>1778</v>
      </c>
      <c r="C370" s="165">
        <v>8722</v>
      </c>
    </row>
    <row r="371" customHeight="1" spans="1:3">
      <c r="A371" s="169">
        <v>21299</v>
      </c>
      <c r="B371" s="162" t="s">
        <v>1779</v>
      </c>
      <c r="C371" s="165">
        <v>783</v>
      </c>
    </row>
    <row r="372" customHeight="1" spans="1:3">
      <c r="A372" s="169">
        <v>2129999</v>
      </c>
      <c r="B372" s="162" t="s">
        <v>1779</v>
      </c>
      <c r="C372" s="165">
        <v>783</v>
      </c>
    </row>
    <row r="373" customHeight="1" spans="1:3">
      <c r="A373" s="169">
        <v>213</v>
      </c>
      <c r="B373" s="162" t="s">
        <v>756</v>
      </c>
      <c r="C373" s="165">
        <v>195200</v>
      </c>
    </row>
    <row r="374" customHeight="1" spans="1:3">
      <c r="A374" s="169">
        <v>21301</v>
      </c>
      <c r="B374" s="162" t="s">
        <v>1780</v>
      </c>
      <c r="C374" s="165">
        <v>47318</v>
      </c>
    </row>
    <row r="375" customHeight="1" spans="1:3">
      <c r="A375" s="169">
        <v>2130101</v>
      </c>
      <c r="B375" s="162" t="s">
        <v>1497</v>
      </c>
      <c r="C375" s="165">
        <v>9698</v>
      </c>
    </row>
    <row r="376" customHeight="1" spans="1:3">
      <c r="A376" s="169">
        <v>2130102</v>
      </c>
      <c r="B376" s="162" t="s">
        <v>1498</v>
      </c>
      <c r="C376" s="165">
        <v>1388</v>
      </c>
    </row>
    <row r="377" customHeight="1" spans="1:3">
      <c r="A377" s="169">
        <v>2130104</v>
      </c>
      <c r="B377" s="162" t="s">
        <v>1507</v>
      </c>
      <c r="C377" s="165">
        <v>3316</v>
      </c>
    </row>
    <row r="378" customHeight="1" spans="1:3">
      <c r="A378" s="169">
        <v>2130105</v>
      </c>
      <c r="B378" s="162" t="s">
        <v>1781</v>
      </c>
      <c r="C378" s="165">
        <v>0</v>
      </c>
    </row>
    <row r="379" customHeight="1" spans="1:3">
      <c r="A379" s="169">
        <v>2130106</v>
      </c>
      <c r="B379" s="162" t="s">
        <v>1782</v>
      </c>
      <c r="C379" s="165">
        <v>134</v>
      </c>
    </row>
    <row r="380" customHeight="1" spans="1:3">
      <c r="A380" s="169">
        <v>2130108</v>
      </c>
      <c r="B380" s="162" t="s">
        <v>1783</v>
      </c>
      <c r="C380" s="165">
        <v>1486</v>
      </c>
    </row>
    <row r="381" customHeight="1" spans="1:3">
      <c r="A381" s="169">
        <v>2130109</v>
      </c>
      <c r="B381" s="162" t="s">
        <v>1784</v>
      </c>
      <c r="C381" s="165">
        <v>0</v>
      </c>
    </row>
    <row r="382" customHeight="1" spans="1:3">
      <c r="A382" s="169">
        <v>2130110</v>
      </c>
      <c r="B382" s="162" t="s">
        <v>1785</v>
      </c>
      <c r="C382" s="165">
        <v>0</v>
      </c>
    </row>
    <row r="383" customHeight="1" spans="1:3">
      <c r="A383" s="169">
        <v>2130111</v>
      </c>
      <c r="B383" s="162" t="s">
        <v>1786</v>
      </c>
      <c r="C383" s="165">
        <v>0</v>
      </c>
    </row>
    <row r="384" customHeight="1" spans="1:3">
      <c r="A384" s="169">
        <v>2130119</v>
      </c>
      <c r="B384" s="162" t="s">
        <v>1787</v>
      </c>
      <c r="C384" s="165">
        <v>0</v>
      </c>
    </row>
    <row r="385" customHeight="1" spans="1:3">
      <c r="A385" s="169">
        <v>2130121</v>
      </c>
      <c r="B385" s="162" t="s">
        <v>1788</v>
      </c>
      <c r="C385" s="165">
        <v>800</v>
      </c>
    </row>
    <row r="386" customHeight="1" spans="1:3">
      <c r="A386" s="169">
        <v>2130122</v>
      </c>
      <c r="B386" s="162" t="s">
        <v>1789</v>
      </c>
      <c r="C386" s="165">
        <v>2420</v>
      </c>
    </row>
    <row r="387" customHeight="1" spans="1:3">
      <c r="A387" s="169">
        <v>2130124</v>
      </c>
      <c r="B387" s="162" t="s">
        <v>1790</v>
      </c>
      <c r="C387" s="165">
        <v>0</v>
      </c>
    </row>
    <row r="388" customHeight="1" spans="1:3">
      <c r="A388" s="169">
        <v>2130125</v>
      </c>
      <c r="B388" s="162" t="s">
        <v>1791</v>
      </c>
      <c r="C388" s="165">
        <v>1000</v>
      </c>
    </row>
    <row r="389" customHeight="1" spans="1:3">
      <c r="A389" s="169">
        <v>2130126</v>
      </c>
      <c r="B389" s="162" t="s">
        <v>1792</v>
      </c>
      <c r="C389" s="165">
        <v>0</v>
      </c>
    </row>
    <row r="390" customHeight="1" spans="1:3">
      <c r="A390" s="169">
        <v>2130135</v>
      </c>
      <c r="B390" s="162" t="s">
        <v>1793</v>
      </c>
      <c r="C390" s="165">
        <v>3768</v>
      </c>
    </row>
    <row r="391" customHeight="1" spans="1:3">
      <c r="A391" s="169">
        <v>2130142</v>
      </c>
      <c r="B391" s="162" t="s">
        <v>1794</v>
      </c>
      <c r="C391" s="165">
        <v>0</v>
      </c>
    </row>
    <row r="392" customHeight="1" spans="1:3">
      <c r="A392" s="169">
        <v>2130148</v>
      </c>
      <c r="B392" s="162" t="s">
        <v>1795</v>
      </c>
      <c r="C392" s="165">
        <v>0</v>
      </c>
    </row>
    <row r="393" customHeight="1" spans="1:3">
      <c r="A393" s="169">
        <v>2130152</v>
      </c>
      <c r="B393" s="162" t="s">
        <v>1796</v>
      </c>
      <c r="C393" s="165">
        <v>0</v>
      </c>
    </row>
    <row r="394" customHeight="1" spans="1:3">
      <c r="A394" s="169">
        <v>2130153</v>
      </c>
      <c r="B394" s="162" t="s">
        <v>1797</v>
      </c>
      <c r="C394" s="165">
        <v>16000</v>
      </c>
    </row>
    <row r="395" customHeight="1" spans="1:3">
      <c r="A395" s="169">
        <v>2130199</v>
      </c>
      <c r="B395" s="162" t="s">
        <v>1798</v>
      </c>
      <c r="C395" s="165">
        <v>7308</v>
      </c>
    </row>
    <row r="396" customHeight="1" spans="1:3">
      <c r="A396" s="169">
        <v>21302</v>
      </c>
      <c r="B396" s="162" t="s">
        <v>1799</v>
      </c>
      <c r="C396" s="165">
        <v>6785</v>
      </c>
    </row>
    <row r="397" customHeight="1" spans="1:3">
      <c r="A397" s="169">
        <v>2130201</v>
      </c>
      <c r="B397" s="162" t="s">
        <v>1497</v>
      </c>
      <c r="C397" s="165">
        <v>5112</v>
      </c>
    </row>
    <row r="398" customHeight="1" spans="1:3">
      <c r="A398" s="169">
        <v>2130202</v>
      </c>
      <c r="B398" s="162" t="s">
        <v>1498</v>
      </c>
      <c r="C398" s="165">
        <v>0</v>
      </c>
    </row>
    <row r="399" customHeight="1" spans="1:3">
      <c r="A399" s="169">
        <v>2130204</v>
      </c>
      <c r="B399" s="162" t="s">
        <v>1800</v>
      </c>
      <c r="C399" s="165">
        <v>990</v>
      </c>
    </row>
    <row r="400" customHeight="1" spans="1:3">
      <c r="A400" s="169">
        <v>2130205</v>
      </c>
      <c r="B400" s="162" t="s">
        <v>1801</v>
      </c>
      <c r="C400" s="165">
        <v>0</v>
      </c>
    </row>
    <row r="401" customHeight="1" spans="1:3">
      <c r="A401" s="169">
        <v>2130206</v>
      </c>
      <c r="B401" s="162" t="s">
        <v>1802</v>
      </c>
      <c r="C401" s="165">
        <v>298</v>
      </c>
    </row>
    <row r="402" customHeight="1" spans="1:3">
      <c r="A402" s="169">
        <v>2130207</v>
      </c>
      <c r="B402" s="162" t="s">
        <v>1803</v>
      </c>
      <c r="C402" s="165">
        <v>0</v>
      </c>
    </row>
    <row r="403" customHeight="1" spans="1:3">
      <c r="A403" s="169">
        <v>2130209</v>
      </c>
      <c r="B403" s="162" t="s">
        <v>1804</v>
      </c>
      <c r="C403" s="165">
        <v>0</v>
      </c>
    </row>
    <row r="404" customHeight="1" spans="1:3">
      <c r="A404" s="169">
        <v>2130211</v>
      </c>
      <c r="B404" s="162" t="s">
        <v>1805</v>
      </c>
      <c r="C404" s="165">
        <v>0</v>
      </c>
    </row>
    <row r="405" customHeight="1" spans="1:3">
      <c r="A405" s="169">
        <v>2130212</v>
      </c>
      <c r="B405" s="162" t="s">
        <v>1806</v>
      </c>
      <c r="C405" s="165">
        <v>331</v>
      </c>
    </row>
    <row r="406" customHeight="1" spans="1:3">
      <c r="A406" s="169">
        <v>2130213</v>
      </c>
      <c r="B406" s="162" t="s">
        <v>1807</v>
      </c>
      <c r="C406" s="165">
        <v>0</v>
      </c>
    </row>
    <row r="407" customHeight="1" spans="1:3">
      <c r="A407" s="169">
        <v>2130227</v>
      </c>
      <c r="B407" s="162" t="s">
        <v>1808</v>
      </c>
      <c r="C407" s="165">
        <v>0</v>
      </c>
    </row>
    <row r="408" customHeight="1" spans="1:3">
      <c r="A408" s="169">
        <v>2130234</v>
      </c>
      <c r="B408" s="162" t="s">
        <v>1809</v>
      </c>
      <c r="C408" s="165">
        <v>0</v>
      </c>
    </row>
    <row r="409" customHeight="1" spans="1:3">
      <c r="A409" s="169">
        <v>2130299</v>
      </c>
      <c r="B409" s="162" t="s">
        <v>1810</v>
      </c>
      <c r="C409" s="165">
        <v>54</v>
      </c>
    </row>
    <row r="410" customHeight="1" spans="1:3">
      <c r="A410" s="169">
        <v>21303</v>
      </c>
      <c r="B410" s="162" t="s">
        <v>1811</v>
      </c>
      <c r="C410" s="165">
        <v>134521</v>
      </c>
    </row>
    <row r="411" customHeight="1" spans="1:3">
      <c r="A411" s="169">
        <v>2130301</v>
      </c>
      <c r="B411" s="162" t="s">
        <v>1497</v>
      </c>
      <c r="C411" s="165">
        <v>100</v>
      </c>
    </row>
    <row r="412" customHeight="1" spans="1:3">
      <c r="A412" s="169">
        <v>2130302</v>
      </c>
      <c r="B412" s="162" t="s">
        <v>1498</v>
      </c>
      <c r="C412" s="165">
        <v>0</v>
      </c>
    </row>
    <row r="413" customHeight="1" spans="1:3">
      <c r="A413" s="169">
        <v>2130304</v>
      </c>
      <c r="B413" s="162" t="s">
        <v>1812</v>
      </c>
      <c r="C413" s="165">
        <v>3803</v>
      </c>
    </row>
    <row r="414" customHeight="1" spans="1:3">
      <c r="A414" s="169">
        <v>2130305</v>
      </c>
      <c r="B414" s="162" t="s">
        <v>1813</v>
      </c>
      <c r="C414" s="165">
        <v>85414</v>
      </c>
    </row>
    <row r="415" customHeight="1" spans="1:3">
      <c r="A415" s="169">
        <v>2130306</v>
      </c>
      <c r="B415" s="162" t="s">
        <v>1814</v>
      </c>
      <c r="C415" s="165">
        <v>43675</v>
      </c>
    </row>
    <row r="416" customHeight="1" spans="1:3">
      <c r="A416" s="169">
        <v>2130308</v>
      </c>
      <c r="B416" s="162" t="s">
        <v>1815</v>
      </c>
      <c r="C416" s="165">
        <v>10</v>
      </c>
    </row>
    <row r="417" customHeight="1" spans="1:3">
      <c r="A417" s="169">
        <v>2130310</v>
      </c>
      <c r="B417" s="162" t="s">
        <v>1816</v>
      </c>
      <c r="C417" s="165">
        <v>0</v>
      </c>
    </row>
    <row r="418" customHeight="1" spans="1:3">
      <c r="A418" s="169">
        <v>2130311</v>
      </c>
      <c r="B418" s="162" t="s">
        <v>1817</v>
      </c>
      <c r="C418" s="165">
        <v>0</v>
      </c>
    </row>
    <row r="419" customHeight="1" spans="1:3">
      <c r="A419" s="169">
        <v>2130313</v>
      </c>
      <c r="B419" s="162" t="s">
        <v>1818</v>
      </c>
      <c r="C419" s="165">
        <v>0</v>
      </c>
    </row>
    <row r="420" customHeight="1" spans="1:3">
      <c r="A420" s="169">
        <v>2130314</v>
      </c>
      <c r="B420" s="162" t="s">
        <v>1819</v>
      </c>
      <c r="C420" s="165">
        <v>441</v>
      </c>
    </row>
    <row r="421" customHeight="1" spans="1:3">
      <c r="A421" s="169">
        <v>2130315</v>
      </c>
      <c r="B421" s="162" t="s">
        <v>1820</v>
      </c>
      <c r="C421" s="165">
        <v>60</v>
      </c>
    </row>
    <row r="422" customHeight="1" spans="1:3">
      <c r="A422" s="169">
        <v>2130316</v>
      </c>
      <c r="B422" s="162" t="s">
        <v>1821</v>
      </c>
      <c r="C422" s="165">
        <v>0</v>
      </c>
    </row>
    <row r="423" customHeight="1" spans="1:3">
      <c r="A423" s="169">
        <v>2130319</v>
      </c>
      <c r="B423" s="162" t="s">
        <v>1822</v>
      </c>
      <c r="C423" s="165">
        <v>0</v>
      </c>
    </row>
    <row r="424" customHeight="1" spans="1:3">
      <c r="A424" s="169">
        <v>2130321</v>
      </c>
      <c r="B424" s="162" t="s">
        <v>1823</v>
      </c>
      <c r="C424" s="165">
        <v>0</v>
      </c>
    </row>
    <row r="425" customHeight="1" spans="1:3">
      <c r="A425" s="169">
        <v>2130335</v>
      </c>
      <c r="B425" s="162" t="s">
        <v>1824</v>
      </c>
      <c r="C425" s="165">
        <v>0</v>
      </c>
    </row>
    <row r="426" customHeight="1" spans="1:3">
      <c r="A426" s="169">
        <v>2130399</v>
      </c>
      <c r="B426" s="162" t="s">
        <v>1825</v>
      </c>
      <c r="C426" s="165">
        <v>1018</v>
      </c>
    </row>
    <row r="427" customHeight="1" spans="1:3">
      <c r="A427" s="169">
        <v>21305</v>
      </c>
      <c r="B427" s="162" t="s">
        <v>1826</v>
      </c>
      <c r="C427" s="165">
        <v>3369</v>
      </c>
    </row>
    <row r="428" customHeight="1" spans="1:3">
      <c r="A428" s="169">
        <v>2130501</v>
      </c>
      <c r="B428" s="162" t="s">
        <v>1497</v>
      </c>
      <c r="C428" s="165">
        <v>529</v>
      </c>
    </row>
    <row r="429" customHeight="1" spans="1:3">
      <c r="A429" s="169">
        <v>2130504</v>
      </c>
      <c r="B429" s="162" t="s">
        <v>1827</v>
      </c>
      <c r="C429" s="165">
        <v>0</v>
      </c>
    </row>
    <row r="430" customHeight="1" spans="1:3">
      <c r="A430" s="169">
        <v>2130599</v>
      </c>
      <c r="B430" s="162" t="s">
        <v>1828</v>
      </c>
      <c r="C430" s="165">
        <v>2840</v>
      </c>
    </row>
    <row r="431" customHeight="1" spans="1:3">
      <c r="A431" s="169">
        <v>21307</v>
      </c>
      <c r="B431" s="162" t="s">
        <v>1829</v>
      </c>
      <c r="C431" s="165">
        <v>3079</v>
      </c>
    </row>
    <row r="432" customHeight="1" spans="1:3">
      <c r="A432" s="169">
        <v>2130701</v>
      </c>
      <c r="B432" s="162" t="s">
        <v>1830</v>
      </c>
      <c r="C432" s="165">
        <v>0</v>
      </c>
    </row>
    <row r="433" customHeight="1" spans="1:3">
      <c r="A433" s="169">
        <v>2130705</v>
      </c>
      <c r="B433" s="162" t="s">
        <v>1831</v>
      </c>
      <c r="C433" s="165">
        <v>3079</v>
      </c>
    </row>
    <row r="434" customHeight="1" spans="1:3">
      <c r="A434" s="169">
        <v>2130706</v>
      </c>
      <c r="B434" s="162" t="s">
        <v>1832</v>
      </c>
      <c r="C434" s="165">
        <v>0</v>
      </c>
    </row>
    <row r="435" customHeight="1" spans="1:3">
      <c r="A435" s="169">
        <v>2130707</v>
      </c>
      <c r="B435" s="162" t="s">
        <v>1833</v>
      </c>
      <c r="C435" s="165">
        <v>0</v>
      </c>
    </row>
    <row r="436" customHeight="1" spans="1:3">
      <c r="A436" s="169">
        <v>2130799</v>
      </c>
      <c r="B436" s="162" t="s">
        <v>1834</v>
      </c>
      <c r="C436" s="165">
        <v>0</v>
      </c>
    </row>
    <row r="437" customHeight="1" spans="1:3">
      <c r="A437" s="169">
        <v>21308</v>
      </c>
      <c r="B437" s="162" t="s">
        <v>1835</v>
      </c>
      <c r="C437" s="165">
        <v>0</v>
      </c>
    </row>
    <row r="438" customHeight="1" spans="1:3">
      <c r="A438" s="169">
        <v>2130803</v>
      </c>
      <c r="B438" s="162" t="s">
        <v>1836</v>
      </c>
      <c r="C438" s="165">
        <v>0</v>
      </c>
    </row>
    <row r="439" customHeight="1" spans="1:3">
      <c r="A439" s="169">
        <v>2130804</v>
      </c>
      <c r="B439" s="162" t="s">
        <v>1837</v>
      </c>
      <c r="C439" s="165">
        <v>0</v>
      </c>
    </row>
    <row r="440" customHeight="1" spans="1:3">
      <c r="A440" s="169">
        <v>2130899</v>
      </c>
      <c r="B440" s="162" t="s">
        <v>1838</v>
      </c>
      <c r="C440" s="165">
        <v>0</v>
      </c>
    </row>
    <row r="441" customHeight="1" spans="1:3">
      <c r="A441" s="169">
        <v>21309</v>
      </c>
      <c r="B441" s="162" t="s">
        <v>1839</v>
      </c>
      <c r="C441" s="165">
        <v>0</v>
      </c>
    </row>
    <row r="442" customHeight="1" spans="1:3">
      <c r="A442" s="169">
        <v>2130901</v>
      </c>
      <c r="B442" s="162" t="s">
        <v>1840</v>
      </c>
      <c r="C442" s="165">
        <v>0</v>
      </c>
    </row>
    <row r="443" customHeight="1" spans="1:3">
      <c r="A443" s="169">
        <v>2130999</v>
      </c>
      <c r="B443" s="162" t="s">
        <v>1841</v>
      </c>
      <c r="C443" s="165">
        <v>0</v>
      </c>
    </row>
    <row r="444" customHeight="1" spans="1:3">
      <c r="A444" s="169">
        <v>21399</v>
      </c>
      <c r="B444" s="162" t="s">
        <v>1842</v>
      </c>
      <c r="C444" s="165">
        <v>128</v>
      </c>
    </row>
    <row r="445" customHeight="1" spans="1:3">
      <c r="A445" s="169">
        <v>2139999</v>
      </c>
      <c r="B445" s="162" t="s">
        <v>1842</v>
      </c>
      <c r="C445" s="165">
        <v>128</v>
      </c>
    </row>
    <row r="446" customHeight="1" spans="1:3">
      <c r="A446" s="169">
        <v>214</v>
      </c>
      <c r="B446" s="162" t="s">
        <v>848</v>
      </c>
      <c r="C446" s="165">
        <v>48059</v>
      </c>
    </row>
    <row r="447" customHeight="1" spans="1:3">
      <c r="A447" s="169">
        <v>21401</v>
      </c>
      <c r="B447" s="162" t="s">
        <v>1843</v>
      </c>
      <c r="C447" s="165">
        <v>48059</v>
      </c>
    </row>
    <row r="448" customHeight="1" spans="1:3">
      <c r="A448" s="169">
        <v>2140101</v>
      </c>
      <c r="B448" s="162" t="s">
        <v>1497</v>
      </c>
      <c r="C448" s="165">
        <v>5047</v>
      </c>
    </row>
    <row r="449" customHeight="1" spans="1:3">
      <c r="A449" s="169">
        <v>2140104</v>
      </c>
      <c r="B449" s="162" t="s">
        <v>1844</v>
      </c>
      <c r="C449" s="165">
        <v>5815</v>
      </c>
    </row>
    <row r="450" customHeight="1" spans="1:3">
      <c r="A450" s="169">
        <v>2140106</v>
      </c>
      <c r="B450" s="162" t="s">
        <v>1845</v>
      </c>
      <c r="C450" s="165">
        <v>0</v>
      </c>
    </row>
    <row r="451" customHeight="1" spans="1:3">
      <c r="A451" s="169">
        <v>2140110</v>
      </c>
      <c r="B451" s="162" t="s">
        <v>1846</v>
      </c>
      <c r="C451" s="165">
        <v>0</v>
      </c>
    </row>
    <row r="452" customHeight="1" spans="1:3">
      <c r="A452" s="169">
        <v>2140112</v>
      </c>
      <c r="B452" s="162" t="s">
        <v>1847</v>
      </c>
      <c r="C452" s="165">
        <v>200</v>
      </c>
    </row>
    <row r="453" customHeight="1" spans="1:3">
      <c r="A453" s="169">
        <v>2140129</v>
      </c>
      <c r="B453" s="162" t="s">
        <v>1848</v>
      </c>
      <c r="C453" s="165">
        <v>0</v>
      </c>
    </row>
    <row r="454" customHeight="1" spans="1:3">
      <c r="A454" s="169">
        <v>2140131</v>
      </c>
      <c r="B454" s="162" t="s">
        <v>1849</v>
      </c>
      <c r="C454" s="165">
        <v>0</v>
      </c>
    </row>
    <row r="455" customHeight="1" spans="1:3">
      <c r="A455" s="169">
        <v>2140199</v>
      </c>
      <c r="B455" s="162" t="s">
        <v>1850</v>
      </c>
      <c r="C455" s="165">
        <v>36997</v>
      </c>
    </row>
    <row r="456" customHeight="1" spans="1:3">
      <c r="A456" s="169">
        <v>21406</v>
      </c>
      <c r="B456" s="162" t="s">
        <v>1851</v>
      </c>
      <c r="C456" s="165">
        <v>0</v>
      </c>
    </row>
    <row r="457" customHeight="1" spans="1:3">
      <c r="A457" s="169">
        <v>2140601</v>
      </c>
      <c r="B457" s="162" t="s">
        <v>1852</v>
      </c>
      <c r="C457" s="165">
        <v>0</v>
      </c>
    </row>
    <row r="458" customHeight="1" spans="1:3">
      <c r="A458" s="169">
        <v>2140602</v>
      </c>
      <c r="B458" s="162" t="s">
        <v>1853</v>
      </c>
      <c r="C458" s="165">
        <v>0</v>
      </c>
    </row>
    <row r="459" customHeight="1" spans="1:3">
      <c r="A459" s="169">
        <v>2140699</v>
      </c>
      <c r="B459" s="162" t="s">
        <v>1854</v>
      </c>
      <c r="C459" s="165">
        <v>0</v>
      </c>
    </row>
    <row r="460" customHeight="1" spans="1:3">
      <c r="A460" s="169">
        <v>21499</v>
      </c>
      <c r="B460" s="162" t="s">
        <v>1855</v>
      </c>
      <c r="C460" s="165">
        <v>0</v>
      </c>
    </row>
    <row r="461" customHeight="1" spans="1:3">
      <c r="A461" s="169">
        <v>2149901</v>
      </c>
      <c r="B461" s="162" t="s">
        <v>1856</v>
      </c>
      <c r="C461" s="165">
        <v>0</v>
      </c>
    </row>
    <row r="462" customHeight="1" spans="1:3">
      <c r="A462" s="169">
        <v>2149999</v>
      </c>
      <c r="B462" s="162" t="s">
        <v>1855</v>
      </c>
      <c r="C462" s="165">
        <v>0</v>
      </c>
    </row>
    <row r="463" customHeight="1" spans="1:3">
      <c r="A463" s="169">
        <v>215</v>
      </c>
      <c r="B463" s="162" t="s">
        <v>898</v>
      </c>
      <c r="C463" s="165">
        <v>1572</v>
      </c>
    </row>
    <row r="464" customHeight="1" spans="1:3">
      <c r="A464" s="169">
        <v>21502</v>
      </c>
      <c r="B464" s="162" t="s">
        <v>1857</v>
      </c>
      <c r="C464" s="165">
        <v>0</v>
      </c>
    </row>
    <row r="465" customHeight="1" spans="1:3">
      <c r="A465" s="169">
        <v>2150299</v>
      </c>
      <c r="B465" s="162" t="s">
        <v>1858</v>
      </c>
      <c r="C465" s="165">
        <v>0</v>
      </c>
    </row>
    <row r="466" customHeight="1" spans="1:3">
      <c r="A466" s="169">
        <v>21505</v>
      </c>
      <c r="B466" s="162" t="s">
        <v>1859</v>
      </c>
      <c r="C466" s="165">
        <v>1313</v>
      </c>
    </row>
    <row r="467" customHeight="1" spans="1:3">
      <c r="A467" s="169">
        <v>2150501</v>
      </c>
      <c r="B467" s="162" t="s">
        <v>1497</v>
      </c>
      <c r="C467" s="165">
        <v>433</v>
      </c>
    </row>
    <row r="468" customHeight="1" spans="1:3">
      <c r="A468" s="169">
        <v>2150502</v>
      </c>
      <c r="B468" s="162" t="s">
        <v>1498</v>
      </c>
      <c r="C468" s="165">
        <v>880</v>
      </c>
    </row>
    <row r="469" customHeight="1" spans="1:3">
      <c r="A469" s="169">
        <v>2150599</v>
      </c>
      <c r="B469" s="162" t="s">
        <v>1860</v>
      </c>
      <c r="C469" s="165">
        <v>0</v>
      </c>
    </row>
    <row r="470" customHeight="1" spans="1:3">
      <c r="A470" s="169">
        <v>21507</v>
      </c>
      <c r="B470" s="162" t="s">
        <v>1861</v>
      </c>
      <c r="C470" s="165">
        <v>259</v>
      </c>
    </row>
    <row r="471" customHeight="1" spans="1:3">
      <c r="A471" s="169">
        <v>2150701</v>
      </c>
      <c r="B471" s="162" t="s">
        <v>1497</v>
      </c>
      <c r="C471" s="165">
        <v>0</v>
      </c>
    </row>
    <row r="472" customHeight="1" spans="1:3">
      <c r="A472" s="169">
        <v>2150799</v>
      </c>
      <c r="B472" s="162" t="s">
        <v>1862</v>
      </c>
      <c r="C472" s="165">
        <v>259</v>
      </c>
    </row>
    <row r="473" customHeight="1" spans="1:3">
      <c r="A473" s="169">
        <v>21508</v>
      </c>
      <c r="B473" s="162" t="s">
        <v>1863</v>
      </c>
      <c r="C473" s="165">
        <v>0</v>
      </c>
    </row>
    <row r="474" customHeight="1" spans="1:3">
      <c r="A474" s="169">
        <v>2150805</v>
      </c>
      <c r="B474" s="162" t="s">
        <v>1864</v>
      </c>
      <c r="C474" s="165">
        <v>0</v>
      </c>
    </row>
    <row r="475" customHeight="1" spans="1:3">
      <c r="A475" s="169">
        <v>2150899</v>
      </c>
      <c r="B475" s="162" t="s">
        <v>1865</v>
      </c>
      <c r="C475" s="165">
        <v>0</v>
      </c>
    </row>
    <row r="476" customHeight="1" spans="1:3">
      <c r="A476" s="169">
        <v>21599</v>
      </c>
      <c r="B476" s="162" t="s">
        <v>1866</v>
      </c>
      <c r="C476" s="165">
        <v>0</v>
      </c>
    </row>
    <row r="477" customHeight="1" spans="1:3">
      <c r="A477" s="169">
        <v>2159999</v>
      </c>
      <c r="B477" s="162" t="s">
        <v>1866</v>
      </c>
      <c r="C477" s="165">
        <v>0</v>
      </c>
    </row>
    <row r="478" customHeight="1" spans="1:3">
      <c r="A478" s="169">
        <v>216</v>
      </c>
      <c r="B478" s="162" t="s">
        <v>943</v>
      </c>
      <c r="C478" s="165">
        <v>383</v>
      </c>
    </row>
    <row r="479" customHeight="1" spans="1:3">
      <c r="A479" s="169">
        <v>21602</v>
      </c>
      <c r="B479" s="162" t="s">
        <v>1867</v>
      </c>
      <c r="C479" s="165">
        <v>383</v>
      </c>
    </row>
    <row r="480" customHeight="1" spans="1:3">
      <c r="A480" s="169">
        <v>2160201</v>
      </c>
      <c r="B480" s="162" t="s">
        <v>1497</v>
      </c>
      <c r="C480" s="165">
        <v>383</v>
      </c>
    </row>
    <row r="481" customHeight="1" spans="1:3">
      <c r="A481" s="169">
        <v>2160299</v>
      </c>
      <c r="B481" s="162" t="s">
        <v>1868</v>
      </c>
      <c r="C481" s="165">
        <v>0</v>
      </c>
    </row>
    <row r="482" customHeight="1" spans="1:3">
      <c r="A482" s="169">
        <v>21606</v>
      </c>
      <c r="B482" s="162" t="s">
        <v>1869</v>
      </c>
      <c r="C482" s="165">
        <v>0</v>
      </c>
    </row>
    <row r="483" customHeight="1" spans="1:3">
      <c r="A483" s="169">
        <v>2160699</v>
      </c>
      <c r="B483" s="162" t="s">
        <v>1870</v>
      </c>
      <c r="C483" s="165">
        <v>0</v>
      </c>
    </row>
    <row r="484" customHeight="1" spans="1:3">
      <c r="A484" s="169">
        <v>21699</v>
      </c>
      <c r="B484" s="162" t="s">
        <v>1871</v>
      </c>
      <c r="C484" s="165">
        <v>0</v>
      </c>
    </row>
    <row r="485" customHeight="1" spans="1:3">
      <c r="A485" s="169">
        <v>2169999</v>
      </c>
      <c r="B485" s="162" t="s">
        <v>1871</v>
      </c>
      <c r="C485" s="165">
        <v>0</v>
      </c>
    </row>
    <row r="486" customHeight="1" spans="1:3">
      <c r="A486" s="169">
        <v>217</v>
      </c>
      <c r="B486" s="162" t="s">
        <v>956</v>
      </c>
      <c r="C486" s="165">
        <v>0</v>
      </c>
    </row>
    <row r="487" customHeight="1" spans="1:3">
      <c r="A487" s="169">
        <v>21703</v>
      </c>
      <c r="B487" s="162" t="s">
        <v>1872</v>
      </c>
      <c r="C487" s="165">
        <v>0</v>
      </c>
    </row>
    <row r="488" customHeight="1" spans="1:3">
      <c r="A488" s="169">
        <v>2170399</v>
      </c>
      <c r="B488" s="162" t="s">
        <v>1873</v>
      </c>
      <c r="C488" s="165">
        <v>0</v>
      </c>
    </row>
    <row r="489" customHeight="1" spans="1:3">
      <c r="A489" s="169">
        <v>220</v>
      </c>
      <c r="B489" s="162" t="s">
        <v>992</v>
      </c>
      <c r="C489" s="165">
        <v>13270</v>
      </c>
    </row>
    <row r="490" customHeight="1" spans="1:3">
      <c r="A490" s="169">
        <v>22001</v>
      </c>
      <c r="B490" s="162" t="s">
        <v>1874</v>
      </c>
      <c r="C490" s="165">
        <v>13270</v>
      </c>
    </row>
    <row r="491" customHeight="1" spans="1:3">
      <c r="A491" s="169">
        <v>2200101</v>
      </c>
      <c r="B491" s="162" t="s">
        <v>1497</v>
      </c>
      <c r="C491" s="165">
        <v>4250</v>
      </c>
    </row>
    <row r="492" customHeight="1" spans="1:3">
      <c r="A492" s="169">
        <v>2200102</v>
      </c>
      <c r="B492" s="162" t="s">
        <v>1498</v>
      </c>
      <c r="C492" s="165">
        <v>0</v>
      </c>
    </row>
    <row r="493" customHeight="1" spans="1:3">
      <c r="A493" s="169">
        <v>2200104</v>
      </c>
      <c r="B493" s="162" t="s">
        <v>1875</v>
      </c>
      <c r="C493" s="165">
        <v>1700</v>
      </c>
    </row>
    <row r="494" customHeight="1" spans="1:3">
      <c r="A494" s="169">
        <v>2200106</v>
      </c>
      <c r="B494" s="162" t="s">
        <v>1876</v>
      </c>
      <c r="C494" s="165">
        <v>5400</v>
      </c>
    </row>
    <row r="495" customHeight="1" spans="1:3">
      <c r="A495" s="169">
        <v>2200109</v>
      </c>
      <c r="B495" s="162" t="s">
        <v>1877</v>
      </c>
      <c r="C495" s="165">
        <v>1900</v>
      </c>
    </row>
    <row r="496" customHeight="1" spans="1:3">
      <c r="A496" s="169">
        <v>2200114</v>
      </c>
      <c r="B496" s="162" t="s">
        <v>1878</v>
      </c>
      <c r="C496" s="165">
        <v>20</v>
      </c>
    </row>
    <row r="497" customHeight="1" spans="1:3">
      <c r="A497" s="169">
        <v>22005</v>
      </c>
      <c r="B497" s="162" t="s">
        <v>1879</v>
      </c>
      <c r="C497" s="165">
        <v>0</v>
      </c>
    </row>
    <row r="498" customHeight="1" spans="1:3">
      <c r="A498" s="169">
        <v>2200508</v>
      </c>
      <c r="B498" s="162" t="s">
        <v>1880</v>
      </c>
      <c r="C498" s="165">
        <v>0</v>
      </c>
    </row>
    <row r="499" customHeight="1" spans="1:3">
      <c r="A499" s="169">
        <v>2200509</v>
      </c>
      <c r="B499" s="162" t="s">
        <v>1881</v>
      </c>
      <c r="C499" s="165">
        <v>0</v>
      </c>
    </row>
    <row r="500" customHeight="1" spans="1:3">
      <c r="A500" s="169">
        <v>221</v>
      </c>
      <c r="B500" s="162" t="s">
        <v>1030</v>
      </c>
      <c r="C500" s="165">
        <v>26330</v>
      </c>
    </row>
    <row r="501" customHeight="1" spans="1:3">
      <c r="A501" s="169">
        <v>22101</v>
      </c>
      <c r="B501" s="162" t="s">
        <v>1882</v>
      </c>
      <c r="C501" s="165">
        <v>500</v>
      </c>
    </row>
    <row r="502" customHeight="1" spans="1:3">
      <c r="A502" s="169">
        <v>2210103</v>
      </c>
      <c r="B502" s="162" t="s">
        <v>1883</v>
      </c>
      <c r="C502" s="165">
        <v>0</v>
      </c>
    </row>
    <row r="503" customHeight="1" spans="1:3">
      <c r="A503" s="169">
        <v>2210105</v>
      </c>
      <c r="B503" s="162" t="s">
        <v>1884</v>
      </c>
      <c r="C503" s="165">
        <v>500</v>
      </c>
    </row>
    <row r="504" customHeight="1" spans="1:3">
      <c r="A504" s="169">
        <v>2210106</v>
      </c>
      <c r="B504" s="162" t="s">
        <v>1885</v>
      </c>
      <c r="C504" s="165">
        <v>0</v>
      </c>
    </row>
    <row r="505" customHeight="1" spans="1:3">
      <c r="A505" s="169">
        <v>2210107</v>
      </c>
      <c r="B505" s="162" t="s">
        <v>1886</v>
      </c>
      <c r="C505" s="165">
        <v>0</v>
      </c>
    </row>
    <row r="506" customHeight="1" spans="1:3">
      <c r="A506" s="169">
        <v>2210108</v>
      </c>
      <c r="B506" s="162" t="s">
        <v>1887</v>
      </c>
      <c r="C506" s="165">
        <v>0</v>
      </c>
    </row>
    <row r="507" customHeight="1" spans="1:3">
      <c r="A507" s="169">
        <v>2210199</v>
      </c>
      <c r="B507" s="162" t="s">
        <v>1888</v>
      </c>
      <c r="C507" s="165">
        <v>0</v>
      </c>
    </row>
    <row r="508" customHeight="1" spans="1:3">
      <c r="A508" s="169">
        <v>22102</v>
      </c>
      <c r="B508" s="162" t="s">
        <v>1889</v>
      </c>
      <c r="C508" s="165">
        <v>14730</v>
      </c>
    </row>
    <row r="509" customHeight="1" spans="1:3">
      <c r="A509" s="169">
        <v>2210201</v>
      </c>
      <c r="B509" s="162" t="s">
        <v>1890</v>
      </c>
      <c r="C509" s="165">
        <v>14730</v>
      </c>
    </row>
    <row r="510" customHeight="1" spans="1:3">
      <c r="A510" s="169">
        <v>22103</v>
      </c>
      <c r="B510" s="162" t="s">
        <v>1891</v>
      </c>
      <c r="C510" s="165">
        <v>11100</v>
      </c>
    </row>
    <row r="511" customHeight="1" spans="1:3">
      <c r="A511" s="169">
        <v>2210399</v>
      </c>
      <c r="B511" s="162" t="s">
        <v>1892</v>
      </c>
      <c r="C511" s="165">
        <v>11100</v>
      </c>
    </row>
    <row r="512" customHeight="1" spans="1:3">
      <c r="A512" s="169">
        <v>222</v>
      </c>
      <c r="B512" s="162" t="s">
        <v>1050</v>
      </c>
      <c r="C512" s="165">
        <v>0</v>
      </c>
    </row>
    <row r="513" customHeight="1" spans="1:3">
      <c r="A513" s="169">
        <v>22201</v>
      </c>
      <c r="B513" s="162" t="s">
        <v>1893</v>
      </c>
      <c r="C513" s="165">
        <v>0</v>
      </c>
    </row>
    <row r="514" customHeight="1" spans="1:3">
      <c r="A514" s="169">
        <v>2220106</v>
      </c>
      <c r="B514" s="162" t="s">
        <v>1894</v>
      </c>
      <c r="C514" s="165">
        <v>0</v>
      </c>
    </row>
    <row r="515" customHeight="1" spans="1:3">
      <c r="A515" s="169">
        <v>2220107</v>
      </c>
      <c r="B515" s="162" t="s">
        <v>1895</v>
      </c>
      <c r="C515" s="165">
        <v>0</v>
      </c>
    </row>
    <row r="516" customHeight="1" spans="1:3">
      <c r="A516" s="169">
        <v>2220112</v>
      </c>
      <c r="B516" s="162" t="s">
        <v>1896</v>
      </c>
      <c r="C516" s="165">
        <v>0</v>
      </c>
    </row>
    <row r="517" customHeight="1" spans="1:3">
      <c r="A517" s="169">
        <v>2220115</v>
      </c>
      <c r="B517" s="162" t="s">
        <v>1897</v>
      </c>
      <c r="C517" s="165">
        <v>0</v>
      </c>
    </row>
    <row r="518" customHeight="1" spans="1:3">
      <c r="A518" s="169">
        <v>2220199</v>
      </c>
      <c r="B518" s="162" t="s">
        <v>1898</v>
      </c>
      <c r="C518" s="165">
        <v>0</v>
      </c>
    </row>
    <row r="519" customHeight="1" spans="1:3">
      <c r="A519" s="169">
        <v>22204</v>
      </c>
      <c r="B519" s="162" t="s">
        <v>1899</v>
      </c>
      <c r="C519" s="165">
        <v>0</v>
      </c>
    </row>
    <row r="520" customHeight="1" spans="1:3">
      <c r="A520" s="169">
        <v>2220499</v>
      </c>
      <c r="B520" s="162" t="s">
        <v>1900</v>
      </c>
      <c r="C520" s="165">
        <v>0</v>
      </c>
    </row>
    <row r="521" customHeight="1" spans="1:3">
      <c r="A521" s="169">
        <v>224</v>
      </c>
      <c r="B521" s="162" t="s">
        <v>1090</v>
      </c>
      <c r="C521" s="165">
        <v>2550</v>
      </c>
    </row>
    <row r="522" customHeight="1" spans="1:3">
      <c r="A522" s="169">
        <v>22401</v>
      </c>
      <c r="B522" s="162" t="s">
        <v>1901</v>
      </c>
      <c r="C522" s="165">
        <v>897</v>
      </c>
    </row>
    <row r="523" customHeight="1" spans="1:3">
      <c r="A523" s="169">
        <v>2240101</v>
      </c>
      <c r="B523" s="162" t="s">
        <v>1497</v>
      </c>
      <c r="C523" s="165">
        <v>667</v>
      </c>
    </row>
    <row r="524" customHeight="1" spans="1:3">
      <c r="A524" s="169">
        <v>2240104</v>
      </c>
      <c r="B524" s="162" t="s">
        <v>1902</v>
      </c>
      <c r="C524" s="165">
        <v>50</v>
      </c>
    </row>
    <row r="525" customHeight="1" spans="1:3">
      <c r="A525" s="169">
        <v>2240106</v>
      </c>
      <c r="B525" s="162" t="s">
        <v>1903</v>
      </c>
      <c r="C525" s="165">
        <v>180</v>
      </c>
    </row>
    <row r="526" customHeight="1" spans="1:3">
      <c r="A526" s="169">
        <v>2240108</v>
      </c>
      <c r="B526" s="162" t="s">
        <v>1904</v>
      </c>
      <c r="C526" s="165">
        <v>0</v>
      </c>
    </row>
    <row r="527" customHeight="1" spans="1:3">
      <c r="A527" s="169">
        <v>2240199</v>
      </c>
      <c r="B527" s="162" t="s">
        <v>1905</v>
      </c>
      <c r="C527" s="165">
        <v>0</v>
      </c>
    </row>
    <row r="528" customHeight="1" spans="1:3">
      <c r="A528" s="169">
        <v>22402</v>
      </c>
      <c r="B528" s="162" t="s">
        <v>1906</v>
      </c>
      <c r="C528" s="165">
        <v>0</v>
      </c>
    </row>
    <row r="529" customHeight="1" spans="1:3">
      <c r="A529" s="169">
        <v>2240204</v>
      </c>
      <c r="B529" s="162" t="s">
        <v>1907</v>
      </c>
      <c r="C529" s="165">
        <v>0</v>
      </c>
    </row>
    <row r="530" customHeight="1" spans="1:3">
      <c r="A530" s="169">
        <v>2240299</v>
      </c>
      <c r="B530" s="162" t="s">
        <v>1908</v>
      </c>
      <c r="C530" s="165">
        <v>0</v>
      </c>
    </row>
    <row r="531" customHeight="1" spans="1:3">
      <c r="A531" s="169">
        <v>22404</v>
      </c>
      <c r="B531" s="162" t="s">
        <v>1909</v>
      </c>
      <c r="C531" s="165">
        <v>0</v>
      </c>
    </row>
    <row r="532" customHeight="1" spans="1:3">
      <c r="A532" s="169">
        <v>2240499</v>
      </c>
      <c r="B532" s="162" t="s">
        <v>1910</v>
      </c>
      <c r="C532" s="165">
        <v>0</v>
      </c>
    </row>
    <row r="533" customHeight="1" spans="1:3">
      <c r="A533" s="169">
        <v>22405</v>
      </c>
      <c r="B533" s="162" t="s">
        <v>1911</v>
      </c>
      <c r="C533" s="165">
        <v>48</v>
      </c>
    </row>
    <row r="534" customHeight="1" spans="1:3">
      <c r="A534" s="169">
        <v>2240501</v>
      </c>
      <c r="B534" s="162" t="s">
        <v>1497</v>
      </c>
      <c r="C534" s="165">
        <v>23</v>
      </c>
    </row>
    <row r="535" customHeight="1" spans="1:3">
      <c r="A535" s="169">
        <v>2240504</v>
      </c>
      <c r="B535" s="162" t="s">
        <v>1912</v>
      </c>
      <c r="C535" s="165">
        <v>5</v>
      </c>
    </row>
    <row r="536" customHeight="1" spans="1:3">
      <c r="A536" s="169">
        <v>2240506</v>
      </c>
      <c r="B536" s="162" t="s">
        <v>1913</v>
      </c>
      <c r="C536" s="165">
        <v>20</v>
      </c>
    </row>
    <row r="537" customHeight="1" spans="1:3">
      <c r="A537" s="169">
        <v>22406</v>
      </c>
      <c r="B537" s="162" t="s">
        <v>1914</v>
      </c>
      <c r="C537" s="165">
        <v>1305</v>
      </c>
    </row>
    <row r="538" customHeight="1" spans="1:3">
      <c r="A538" s="169">
        <v>2240601</v>
      </c>
      <c r="B538" s="162" t="s">
        <v>1915</v>
      </c>
      <c r="C538" s="165">
        <v>1305</v>
      </c>
    </row>
    <row r="539" customHeight="1" spans="1:3">
      <c r="A539" s="169">
        <v>2240699</v>
      </c>
      <c r="B539" s="162" t="s">
        <v>1916</v>
      </c>
      <c r="C539" s="165">
        <v>0</v>
      </c>
    </row>
    <row r="540" customHeight="1" spans="1:3">
      <c r="A540" s="169">
        <v>22407</v>
      </c>
      <c r="B540" s="162" t="s">
        <v>1917</v>
      </c>
      <c r="C540" s="165">
        <v>300</v>
      </c>
    </row>
    <row r="541" customHeight="1" spans="1:3">
      <c r="A541" s="169">
        <v>2240703</v>
      </c>
      <c r="B541" s="162" t="s">
        <v>1918</v>
      </c>
      <c r="C541" s="165">
        <v>300</v>
      </c>
    </row>
    <row r="542" customHeight="1" spans="1:3">
      <c r="A542" s="169">
        <v>22499</v>
      </c>
      <c r="B542" s="162" t="s">
        <v>1919</v>
      </c>
      <c r="C542" s="165">
        <v>0</v>
      </c>
    </row>
    <row r="543" customHeight="1" spans="1:3">
      <c r="A543" s="169">
        <v>2249999</v>
      </c>
      <c r="B543" s="162" t="s">
        <v>1919</v>
      </c>
      <c r="C543" s="165">
        <v>0</v>
      </c>
    </row>
    <row r="544" customHeight="1" spans="1:3">
      <c r="A544" s="169">
        <v>229</v>
      </c>
      <c r="B544" s="162" t="s">
        <v>1333</v>
      </c>
      <c r="C544" s="165">
        <v>11911</v>
      </c>
    </row>
    <row r="545" customHeight="1" spans="1:3">
      <c r="A545" s="169">
        <v>22999</v>
      </c>
      <c r="B545" s="162" t="s">
        <v>1333</v>
      </c>
      <c r="C545" s="165">
        <v>11911</v>
      </c>
    </row>
    <row r="546" customHeight="1" spans="1:3">
      <c r="A546" s="169">
        <v>2299999</v>
      </c>
      <c r="B546" s="162" t="s">
        <v>1333</v>
      </c>
      <c r="C546" s="165">
        <v>11911</v>
      </c>
    </row>
    <row r="547" customHeight="1" spans="1:3">
      <c r="A547" s="169">
        <v>232</v>
      </c>
      <c r="B547" s="162" t="s">
        <v>1131</v>
      </c>
      <c r="C547" s="165">
        <v>30000</v>
      </c>
    </row>
    <row r="548" customHeight="1" spans="1:3">
      <c r="A548" s="169">
        <v>23203</v>
      </c>
      <c r="B548" s="162" t="s">
        <v>1920</v>
      </c>
      <c r="C548" s="165">
        <v>30000</v>
      </c>
    </row>
    <row r="549" customHeight="1" spans="1:3">
      <c r="A549" s="169">
        <v>2320301</v>
      </c>
      <c r="B549" s="162" t="s">
        <v>1921</v>
      </c>
      <c r="C549" s="165">
        <v>30000</v>
      </c>
    </row>
    <row r="550" customHeight="1" spans="1:3">
      <c r="A550" s="169">
        <v>2320399</v>
      </c>
      <c r="B550" s="162" t="s">
        <v>1922</v>
      </c>
      <c r="C550" s="165">
        <v>0</v>
      </c>
    </row>
  </sheetData>
  <mergeCells count="1">
    <mergeCell ref="A2:C2"/>
  </mergeCells>
  <pageMargins left="0.75" right="0.75" top="1" bottom="1" header="0.5" footer="0.5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60"/>
  <sheetViews>
    <sheetView showGridLines="0" workbookViewId="0">
      <selection activeCell="H26" sqref="H26"/>
    </sheetView>
  </sheetViews>
  <sheetFormatPr defaultColWidth="9" defaultRowHeight="24.9" customHeight="1" outlineLevelCol="2"/>
  <cols>
    <col min="1" max="1" width="20.4416666666667" style="112" customWidth="1"/>
    <col min="2" max="2" width="30.775" style="146" customWidth="1"/>
    <col min="3" max="3" width="24.775" customWidth="1"/>
  </cols>
  <sheetData>
    <row r="1" customHeight="1" spans="1:1">
      <c r="A1" s="147" t="s">
        <v>1925</v>
      </c>
    </row>
    <row r="2" customHeight="1" spans="1:3">
      <c r="A2" s="148" t="s">
        <v>1926</v>
      </c>
      <c r="B2" s="149"/>
      <c r="C2" s="148"/>
    </row>
    <row r="3" customHeight="1" spans="1:3">
      <c r="A3" s="148" t="s">
        <v>1927</v>
      </c>
      <c r="B3" s="149"/>
      <c r="C3" s="148"/>
    </row>
    <row r="4" ht="18" customHeight="1" spans="1:3">
      <c r="A4" s="150"/>
      <c r="B4" s="22"/>
      <c r="C4" s="23" t="s">
        <v>55</v>
      </c>
    </row>
    <row r="5" ht="24.6" customHeight="1" spans="1:3">
      <c r="A5" s="151" t="s">
        <v>1493</v>
      </c>
      <c r="B5" s="151" t="s">
        <v>1928</v>
      </c>
      <c r="C5" s="151" t="s">
        <v>1494</v>
      </c>
    </row>
    <row r="6" ht="24.6" customHeight="1" spans="1:3">
      <c r="A6" s="119">
        <v>501</v>
      </c>
      <c r="B6" s="152" t="s">
        <v>1929</v>
      </c>
      <c r="C6" s="153">
        <v>65170</v>
      </c>
    </row>
    <row r="7" ht="24.6" customHeight="1" spans="1:3">
      <c r="A7" s="154">
        <v>50101</v>
      </c>
      <c r="B7" s="123" t="s">
        <v>1930</v>
      </c>
      <c r="C7" s="155">
        <v>45756</v>
      </c>
    </row>
    <row r="8" ht="24.6" customHeight="1" spans="1:3">
      <c r="A8" s="154">
        <v>50102</v>
      </c>
      <c r="B8" s="123" t="s">
        <v>1931</v>
      </c>
      <c r="C8" s="155">
        <v>9449</v>
      </c>
    </row>
    <row r="9" ht="24.6" customHeight="1" spans="1:3">
      <c r="A9" s="154">
        <v>50103</v>
      </c>
      <c r="B9" s="123" t="s">
        <v>1932</v>
      </c>
      <c r="C9" s="155">
        <v>5446</v>
      </c>
    </row>
    <row r="10" ht="24.6" customHeight="1" spans="1:3">
      <c r="A10" s="154">
        <v>50199</v>
      </c>
      <c r="B10" s="123" t="s">
        <v>1933</v>
      </c>
      <c r="C10" s="155">
        <v>4519</v>
      </c>
    </row>
    <row r="11" ht="24.6" customHeight="1" spans="1:3">
      <c r="A11" s="119">
        <v>502</v>
      </c>
      <c r="B11" s="152" t="s">
        <v>1934</v>
      </c>
      <c r="C11" s="153">
        <v>286883</v>
      </c>
    </row>
    <row r="12" ht="24.6" customHeight="1" spans="1:3">
      <c r="A12" s="154">
        <v>50201</v>
      </c>
      <c r="B12" s="123" t="s">
        <v>1935</v>
      </c>
      <c r="C12" s="155">
        <v>10503</v>
      </c>
    </row>
    <row r="13" ht="24.6" customHeight="1" spans="1:3">
      <c r="A13" s="154">
        <v>50202</v>
      </c>
      <c r="B13" s="123" t="s">
        <v>1936</v>
      </c>
      <c r="C13" s="155">
        <v>296</v>
      </c>
    </row>
    <row r="14" ht="24.6" customHeight="1" spans="1:3">
      <c r="A14" s="154">
        <v>50203</v>
      </c>
      <c r="B14" s="123" t="s">
        <v>1937</v>
      </c>
      <c r="C14" s="155">
        <v>397</v>
      </c>
    </row>
    <row r="15" ht="24.6" customHeight="1" spans="1:3">
      <c r="A15" s="154">
        <v>50204</v>
      </c>
      <c r="B15" s="123" t="s">
        <v>1938</v>
      </c>
      <c r="C15" s="155">
        <v>127</v>
      </c>
    </row>
    <row r="16" ht="24.6" customHeight="1" spans="1:3">
      <c r="A16" s="154">
        <v>50205</v>
      </c>
      <c r="B16" s="123" t="s">
        <v>1939</v>
      </c>
      <c r="C16" s="155">
        <v>7003</v>
      </c>
    </row>
    <row r="17" ht="24.6" customHeight="1" spans="1:3">
      <c r="A17" s="154">
        <v>50206</v>
      </c>
      <c r="B17" s="123" t="s">
        <v>1940</v>
      </c>
      <c r="C17" s="155">
        <v>548</v>
      </c>
    </row>
    <row r="18" ht="24.6" customHeight="1" spans="1:3">
      <c r="A18" s="154">
        <v>50208</v>
      </c>
      <c r="B18" s="123" t="s">
        <v>1941</v>
      </c>
      <c r="C18" s="155">
        <v>759</v>
      </c>
    </row>
    <row r="19" ht="24.6" customHeight="1" spans="1:3">
      <c r="A19" s="154">
        <v>50209</v>
      </c>
      <c r="B19" s="123" t="s">
        <v>1942</v>
      </c>
      <c r="C19" s="155">
        <v>895</v>
      </c>
    </row>
    <row r="20" ht="24.6" customHeight="1" spans="1:3">
      <c r="A20" s="154">
        <v>50299</v>
      </c>
      <c r="B20" s="123" t="s">
        <v>1943</v>
      </c>
      <c r="C20" s="155">
        <v>266355</v>
      </c>
    </row>
    <row r="21" ht="24.6" customHeight="1" spans="1:3">
      <c r="A21" s="119">
        <v>503</v>
      </c>
      <c r="B21" s="152" t="s">
        <v>1944</v>
      </c>
      <c r="C21" s="153">
        <v>2162</v>
      </c>
    </row>
    <row r="22" ht="24.6" customHeight="1" spans="1:3">
      <c r="A22" s="154">
        <v>50301</v>
      </c>
      <c r="B22" s="123" t="s">
        <v>1945</v>
      </c>
      <c r="C22" s="155">
        <v>780</v>
      </c>
    </row>
    <row r="23" ht="24.6" customHeight="1" spans="1:3">
      <c r="A23" s="154">
        <v>50303</v>
      </c>
      <c r="B23" s="123" t="s">
        <v>1946</v>
      </c>
      <c r="C23" s="155">
        <v>200</v>
      </c>
    </row>
    <row r="24" ht="24.6" customHeight="1" spans="1:3">
      <c r="A24" s="154">
        <v>50306</v>
      </c>
      <c r="B24" s="123" t="s">
        <v>1947</v>
      </c>
      <c r="C24" s="155">
        <v>622</v>
      </c>
    </row>
    <row r="25" ht="24.6" customHeight="1" spans="1:3">
      <c r="A25" s="154">
        <v>50307</v>
      </c>
      <c r="B25" s="123" t="s">
        <v>1948</v>
      </c>
      <c r="C25" s="155">
        <v>260</v>
      </c>
    </row>
    <row r="26" ht="24.6" customHeight="1" spans="1:3">
      <c r="A26" s="154">
        <v>50399</v>
      </c>
      <c r="B26" s="123" t="s">
        <v>1949</v>
      </c>
      <c r="C26" s="155">
        <v>300</v>
      </c>
    </row>
    <row r="27" ht="24.6" customHeight="1" spans="1:3">
      <c r="A27" s="119">
        <v>504</v>
      </c>
      <c r="B27" s="152" t="s">
        <v>1950</v>
      </c>
      <c r="C27" s="153">
        <v>16417</v>
      </c>
    </row>
    <row r="28" ht="24.6" customHeight="1" spans="1:3">
      <c r="A28" s="154">
        <v>50401</v>
      </c>
      <c r="B28" s="123" t="s">
        <v>1945</v>
      </c>
      <c r="C28" s="155">
        <v>8843</v>
      </c>
    </row>
    <row r="29" ht="24.6" customHeight="1" spans="1:3">
      <c r="A29" s="154">
        <v>50402</v>
      </c>
      <c r="B29" s="123" t="s">
        <v>1951</v>
      </c>
      <c r="C29" s="155">
        <v>6605</v>
      </c>
    </row>
    <row r="30" ht="24.6" customHeight="1" spans="1:3">
      <c r="A30" s="154">
        <v>50403</v>
      </c>
      <c r="B30" s="123" t="s">
        <v>1946</v>
      </c>
      <c r="C30" s="155">
        <v>200</v>
      </c>
    </row>
    <row r="31" ht="24.6" customHeight="1" spans="1:3">
      <c r="A31" s="154">
        <v>50405</v>
      </c>
      <c r="B31" s="123" t="s">
        <v>1948</v>
      </c>
      <c r="C31" s="155">
        <v>669</v>
      </c>
    </row>
    <row r="32" ht="24.6" customHeight="1" spans="1:3">
      <c r="A32" s="154">
        <v>50499</v>
      </c>
      <c r="B32" s="123" t="s">
        <v>1949</v>
      </c>
      <c r="C32" s="155">
        <v>100</v>
      </c>
    </row>
    <row r="33" ht="24.6" customHeight="1" spans="1:3">
      <c r="A33" s="119">
        <v>505</v>
      </c>
      <c r="B33" s="152" t="s">
        <v>1952</v>
      </c>
      <c r="C33" s="153">
        <v>224040</v>
      </c>
    </row>
    <row r="34" ht="24.6" customHeight="1" spans="1:3">
      <c r="A34" s="154">
        <v>50501</v>
      </c>
      <c r="B34" s="123" t="s">
        <v>1953</v>
      </c>
      <c r="C34" s="155">
        <v>133610</v>
      </c>
    </row>
    <row r="35" ht="24.6" customHeight="1" spans="1:3">
      <c r="A35" s="154">
        <v>50502</v>
      </c>
      <c r="B35" s="123" t="s">
        <v>1954</v>
      </c>
      <c r="C35" s="155">
        <v>90430</v>
      </c>
    </row>
    <row r="36" ht="24.6" customHeight="1" spans="1:3">
      <c r="A36" s="119">
        <v>506</v>
      </c>
      <c r="B36" s="152" t="s">
        <v>1955</v>
      </c>
      <c r="C36" s="153">
        <v>432</v>
      </c>
    </row>
    <row r="37" ht="24.6" customHeight="1" spans="1:3">
      <c r="A37" s="154">
        <v>50601</v>
      </c>
      <c r="B37" s="123" t="s">
        <v>1956</v>
      </c>
      <c r="C37" s="155">
        <v>432</v>
      </c>
    </row>
    <row r="38" ht="24.6" customHeight="1" spans="1:3">
      <c r="A38" s="119">
        <v>507</v>
      </c>
      <c r="B38" s="152" t="s">
        <v>1957</v>
      </c>
      <c r="C38" s="153">
        <v>5168</v>
      </c>
    </row>
    <row r="39" ht="24.6" customHeight="1" spans="1:3">
      <c r="A39" s="154">
        <v>50702</v>
      </c>
      <c r="B39" s="123" t="s">
        <v>1958</v>
      </c>
      <c r="C39" s="155">
        <v>368</v>
      </c>
    </row>
    <row r="40" ht="24.6" customHeight="1" spans="1:3">
      <c r="A40" s="154">
        <v>50799</v>
      </c>
      <c r="B40" s="123" t="s">
        <v>1959</v>
      </c>
      <c r="C40" s="155">
        <v>4800</v>
      </c>
    </row>
    <row r="41" ht="24.6" customHeight="1" spans="1:3">
      <c r="A41" s="119">
        <v>509</v>
      </c>
      <c r="B41" s="152" t="s">
        <v>1960</v>
      </c>
      <c r="C41" s="153">
        <v>21307</v>
      </c>
    </row>
    <row r="42" ht="24.6" customHeight="1" spans="1:3">
      <c r="A42" s="154">
        <v>50901</v>
      </c>
      <c r="B42" s="123" t="s">
        <v>1961</v>
      </c>
      <c r="C42" s="155">
        <v>57</v>
      </c>
    </row>
    <row r="43" ht="24.6" customHeight="1" spans="1:3">
      <c r="A43" s="154">
        <v>50905</v>
      </c>
      <c r="B43" s="123" t="s">
        <v>1962</v>
      </c>
      <c r="C43" s="155">
        <v>101</v>
      </c>
    </row>
    <row r="44" ht="24.6" customHeight="1" spans="1:3">
      <c r="A44" s="154">
        <v>50999</v>
      </c>
      <c r="B44" s="123" t="s">
        <v>1963</v>
      </c>
      <c r="C44" s="155">
        <v>21149</v>
      </c>
    </row>
    <row r="45" ht="24.6" customHeight="1" spans="1:3">
      <c r="A45" s="119">
        <v>510</v>
      </c>
      <c r="B45" s="152" t="s">
        <v>1964</v>
      </c>
      <c r="C45" s="153">
        <v>14899</v>
      </c>
    </row>
    <row r="46" ht="24.6" customHeight="1" spans="1:3">
      <c r="A46" s="154">
        <v>51002</v>
      </c>
      <c r="B46" s="123" t="s">
        <v>1965</v>
      </c>
      <c r="C46" s="155">
        <v>10311</v>
      </c>
    </row>
    <row r="47" ht="24.6" customHeight="1" spans="1:3">
      <c r="A47" s="154">
        <v>51004</v>
      </c>
      <c r="B47" s="123" t="s">
        <v>1966</v>
      </c>
      <c r="C47" s="155">
        <v>4588</v>
      </c>
    </row>
    <row r="48" ht="24.6" customHeight="1" spans="1:3">
      <c r="A48" s="119">
        <v>511</v>
      </c>
      <c r="B48" s="152" t="s">
        <v>1967</v>
      </c>
      <c r="C48" s="153">
        <v>30000</v>
      </c>
    </row>
    <row r="49" ht="24.6" customHeight="1" spans="1:3">
      <c r="A49" s="154">
        <v>51101</v>
      </c>
      <c r="B49" s="123" t="s">
        <v>1968</v>
      </c>
      <c r="C49" s="155">
        <v>30000</v>
      </c>
    </row>
    <row r="50" ht="24.6" customHeight="1" spans="1:3">
      <c r="A50" s="119">
        <v>599</v>
      </c>
      <c r="B50" s="152" t="s">
        <v>1333</v>
      </c>
      <c r="C50" s="153">
        <v>121790</v>
      </c>
    </row>
    <row r="51" ht="24.6" customHeight="1" spans="1:3">
      <c r="A51" s="154">
        <v>59999</v>
      </c>
      <c r="B51" s="123" t="s">
        <v>991</v>
      </c>
      <c r="C51" s="155">
        <v>121790</v>
      </c>
    </row>
    <row r="52" ht="24.6" customHeight="1" spans="1:3">
      <c r="A52" s="152" t="s">
        <v>1253</v>
      </c>
      <c r="B52" s="152"/>
      <c r="C52" s="153">
        <v>788268</v>
      </c>
    </row>
    <row r="54" customHeight="1" spans="3:3">
      <c r="C54" s="156"/>
    </row>
    <row r="55" customHeight="1" spans="3:3">
      <c r="C55" s="156"/>
    </row>
    <row r="56" customHeight="1" spans="3:3">
      <c r="C56" s="156"/>
    </row>
    <row r="60" customHeight="1" spans="3:3">
      <c r="C60" s="156"/>
    </row>
  </sheetData>
  <mergeCells count="2">
    <mergeCell ref="A2:C2"/>
    <mergeCell ref="A3:C3"/>
  </mergeCells>
  <printOptions horizontalCentered="1"/>
  <pageMargins left="0.708661417322835" right="0.708661417322835" top="0.748031496062992" bottom="0.748031496062992" header="0.31496062992126" footer="0.31496062992126"/>
  <pageSetup paperSize="9" orientation="portrait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64"/>
  <sheetViews>
    <sheetView showGridLines="0" showZeros="0" workbookViewId="0">
      <selection activeCell="E61" sqref="E61"/>
    </sheetView>
  </sheetViews>
  <sheetFormatPr defaultColWidth="9.10833333333333" defaultRowHeight="12.75" outlineLevelCol="1"/>
  <cols>
    <col min="1" max="1" width="46.5583333333333" style="58" customWidth="1"/>
    <col min="2" max="2" width="28.5583333333333" style="134" customWidth="1"/>
    <col min="3" max="16384" width="9.10833333333333" style="58"/>
  </cols>
  <sheetData>
    <row r="1" ht="22" customHeight="1" spans="1:1">
      <c r="A1" s="135" t="s">
        <v>1969</v>
      </c>
    </row>
    <row r="2" ht="41.4" customHeight="1" spans="1:2">
      <c r="A2" s="45" t="s">
        <v>1970</v>
      </c>
      <c r="B2" s="136"/>
    </row>
    <row r="3" ht="25.5" customHeight="1" spans="1:2">
      <c r="A3" s="137"/>
      <c r="B3" s="138" t="s">
        <v>55</v>
      </c>
    </row>
    <row r="4" s="130" customFormat="1" ht="28.05" customHeight="1" spans="1:2">
      <c r="A4" s="139" t="s">
        <v>1202</v>
      </c>
      <c r="B4" s="140" t="s">
        <v>1971</v>
      </c>
    </row>
    <row r="5" s="130" customFormat="1" ht="28.05" customHeight="1" spans="1:2">
      <c r="A5" s="141" t="s">
        <v>1972</v>
      </c>
      <c r="B5" s="127">
        <f>B6+B13</f>
        <v>150144</v>
      </c>
    </row>
    <row r="6" s="131" customFormat="1" ht="28.05" customHeight="1" spans="1:2">
      <c r="A6" s="142" t="s">
        <v>1204</v>
      </c>
      <c r="B6" s="127">
        <f>SUM(B7:B12)</f>
        <v>19803</v>
      </c>
    </row>
    <row r="7" s="132" customFormat="1" ht="28.05" customHeight="1" spans="1:2">
      <c r="A7" s="143" t="s">
        <v>1973</v>
      </c>
      <c r="B7" s="127">
        <v>3141</v>
      </c>
    </row>
    <row r="8" s="132" customFormat="1" ht="28.05" customHeight="1" spans="1:2">
      <c r="A8" s="143" t="s">
        <v>1974</v>
      </c>
      <c r="B8" s="127">
        <v>339</v>
      </c>
    </row>
    <row r="9" s="132" customFormat="1" ht="28.05" customHeight="1" spans="1:2">
      <c r="A9" s="143" t="s">
        <v>1975</v>
      </c>
      <c r="B9" s="127">
        <v>570</v>
      </c>
    </row>
    <row r="10" s="132" customFormat="1" ht="28.05" customHeight="1" spans="1:2">
      <c r="A10" s="143" t="s">
        <v>1976</v>
      </c>
      <c r="B10" s="127">
        <v>1537</v>
      </c>
    </row>
    <row r="11" s="132" customFormat="1" ht="28.05" customHeight="1" spans="1:2">
      <c r="A11" s="143" t="s">
        <v>1977</v>
      </c>
      <c r="B11" s="127">
        <v>11827</v>
      </c>
    </row>
    <row r="12" s="132" customFormat="1" ht="28.05" customHeight="1" spans="1:2">
      <c r="A12" s="143" t="s">
        <v>1978</v>
      </c>
      <c r="B12" s="127">
        <v>2389</v>
      </c>
    </row>
    <row r="13" s="132" customFormat="1" ht="28.05" customHeight="1" spans="1:2">
      <c r="A13" s="142" t="s">
        <v>1979</v>
      </c>
      <c r="B13" s="127">
        <f>SUM(B14:B33)</f>
        <v>130341</v>
      </c>
    </row>
    <row r="14" s="132" customFormat="1" ht="28.05" customHeight="1" spans="1:2">
      <c r="A14" s="144" t="s">
        <v>1980</v>
      </c>
      <c r="B14" s="127">
        <v>64538</v>
      </c>
    </row>
    <row r="15" s="132" customFormat="1" ht="28.05" customHeight="1" spans="1:2">
      <c r="A15" s="144" t="s">
        <v>1981</v>
      </c>
      <c r="B15" s="127">
        <v>620</v>
      </c>
    </row>
    <row r="16" s="132" customFormat="1" ht="28.05" customHeight="1" spans="1:2">
      <c r="A16" s="144" t="s">
        <v>1982</v>
      </c>
      <c r="B16" s="127">
        <v>22526</v>
      </c>
    </row>
    <row r="17" s="133" customFormat="1" ht="28.05" customHeight="1" spans="1:2">
      <c r="A17" s="128" t="s">
        <v>1983</v>
      </c>
      <c r="B17" s="127">
        <v>3024</v>
      </c>
    </row>
    <row r="18" s="133" customFormat="1" ht="28.05" customHeight="1" spans="1:2">
      <c r="A18" s="128" t="s">
        <v>1984</v>
      </c>
      <c r="B18" s="127">
        <v>2508</v>
      </c>
    </row>
    <row r="19" s="133" customFormat="1" ht="28.05" customHeight="1" spans="1:2">
      <c r="A19" s="128" t="s">
        <v>1985</v>
      </c>
      <c r="B19" s="127">
        <v>110</v>
      </c>
    </row>
    <row r="20" s="133" customFormat="1" ht="28.05" customHeight="1" spans="1:2">
      <c r="A20" s="128" t="s">
        <v>1986</v>
      </c>
      <c r="B20" s="127">
        <v>2840</v>
      </c>
    </row>
    <row r="21" s="133" customFormat="1" ht="28.05" customHeight="1" spans="1:2">
      <c r="A21" s="128" t="s">
        <v>1987</v>
      </c>
      <c r="B21" s="127">
        <v>4749</v>
      </c>
    </row>
    <row r="22" s="133" customFormat="1" ht="28.05" customHeight="1" spans="1:2">
      <c r="A22" s="128" t="s">
        <v>1988</v>
      </c>
      <c r="B22" s="127">
        <v>21845</v>
      </c>
    </row>
    <row r="23" s="133" customFormat="1" ht="28.05" customHeight="1" spans="1:2">
      <c r="A23" s="128" t="s">
        <v>1989</v>
      </c>
      <c r="B23" s="127">
        <v>1981</v>
      </c>
    </row>
    <row r="24" s="133" customFormat="1" ht="28.05" customHeight="1" spans="1:2">
      <c r="A24" s="128" t="s">
        <v>1990</v>
      </c>
      <c r="B24" s="127">
        <v>1510</v>
      </c>
    </row>
    <row r="25" s="133" customFormat="1" ht="28.05" customHeight="1" spans="1:2">
      <c r="A25" s="128" t="s">
        <v>1991</v>
      </c>
      <c r="B25" s="127">
        <v>786</v>
      </c>
    </row>
    <row r="26" s="133" customFormat="1" ht="28.05" customHeight="1" spans="1:2">
      <c r="A26" s="128" t="s">
        <v>1992</v>
      </c>
      <c r="B26" s="127">
        <v>183</v>
      </c>
    </row>
    <row r="27" s="133" customFormat="1" ht="28.05" customHeight="1" spans="1:2">
      <c r="A27" s="128" t="s">
        <v>1993</v>
      </c>
      <c r="B27" s="127">
        <v>1648</v>
      </c>
    </row>
    <row r="28" s="133" customFormat="1" ht="28.05" customHeight="1" spans="1:2">
      <c r="A28" s="128" t="s">
        <v>1994</v>
      </c>
      <c r="B28" s="127">
        <v>14</v>
      </c>
    </row>
    <row r="29" s="133" customFormat="1" ht="28.05" customHeight="1" spans="1:2">
      <c r="A29" s="145" t="s">
        <v>1995</v>
      </c>
      <c r="B29" s="127">
        <v>1459</v>
      </c>
    </row>
    <row r="30" s="133" customFormat="1" ht="28.05" customHeight="1" spans="1:2">
      <c r="A30" s="128" t="s">
        <v>1996</v>
      </c>
      <c r="B30" s="127"/>
    </row>
    <row r="31" s="133" customFormat="1" ht="28.05" customHeight="1" spans="1:2">
      <c r="A31" s="128" t="s">
        <v>1997</v>
      </c>
      <c r="B31" s="127"/>
    </row>
    <row r="32" s="133" customFormat="1" ht="28.05" customHeight="1" spans="1:2">
      <c r="A32" s="128" t="s">
        <v>1998</v>
      </c>
      <c r="B32" s="127"/>
    </row>
    <row r="33" s="133" customFormat="1" ht="28.05" customHeight="1" spans="1:2">
      <c r="A33" s="128" t="s">
        <v>1999</v>
      </c>
      <c r="B33" s="127"/>
    </row>
    <row r="34" s="133" customFormat="1" ht="28.05" customHeight="1" spans="1:2">
      <c r="A34" s="126" t="s">
        <v>2000</v>
      </c>
      <c r="B34" s="127">
        <f>B35+B54</f>
        <v>262390.43</v>
      </c>
    </row>
    <row r="35" s="133" customFormat="1" ht="28.05" customHeight="1" spans="1:2">
      <c r="A35" s="128" t="s">
        <v>2001</v>
      </c>
      <c r="B35" s="127">
        <f>SUM(B36:B53)</f>
        <v>203042.43</v>
      </c>
    </row>
    <row r="36" s="133" customFormat="1" ht="28.05" customHeight="1" spans="1:2">
      <c r="A36" s="128" t="s">
        <v>2002</v>
      </c>
      <c r="B36" s="127">
        <v>53975.46</v>
      </c>
    </row>
    <row r="37" s="133" customFormat="1" ht="28.05" customHeight="1" spans="1:2">
      <c r="A37" s="128" t="s">
        <v>2003</v>
      </c>
      <c r="B37" s="127">
        <v>5006</v>
      </c>
    </row>
    <row r="38" s="133" customFormat="1" ht="28.05" customHeight="1" spans="1:2">
      <c r="A38" s="128" t="s">
        <v>2004</v>
      </c>
      <c r="B38" s="127">
        <v>35</v>
      </c>
    </row>
    <row r="39" s="133" customFormat="1" ht="28.05" customHeight="1" spans="1:2">
      <c r="A39" s="128" t="s">
        <v>2005</v>
      </c>
      <c r="B39" s="127">
        <v>18631.33</v>
      </c>
    </row>
    <row r="40" s="133" customFormat="1" ht="28.05" customHeight="1" spans="1:2">
      <c r="A40" s="128" t="s">
        <v>2006</v>
      </c>
      <c r="B40" s="127">
        <v>50</v>
      </c>
    </row>
    <row r="41" s="133" customFormat="1" ht="28.05" customHeight="1" spans="1:2">
      <c r="A41" s="128" t="s">
        <v>2007</v>
      </c>
      <c r="B41" s="127">
        <v>45209.57</v>
      </c>
    </row>
    <row r="42" s="133" customFormat="1" ht="28.05" customHeight="1" spans="1:2">
      <c r="A42" s="128" t="s">
        <v>2008</v>
      </c>
      <c r="B42" s="127">
        <v>753.68</v>
      </c>
    </row>
    <row r="43" s="133" customFormat="1" ht="28.05" customHeight="1" spans="1:2">
      <c r="A43" s="128" t="s">
        <v>2009</v>
      </c>
      <c r="B43" s="127">
        <v>4466</v>
      </c>
    </row>
    <row r="44" s="133" customFormat="1" ht="28.05" customHeight="1" spans="1:2">
      <c r="A44" s="128" t="s">
        <v>2010</v>
      </c>
      <c r="B44" s="127">
        <v>1317.62</v>
      </c>
    </row>
    <row r="45" s="133" customFormat="1" ht="28.05" customHeight="1" spans="1:2">
      <c r="A45" s="128" t="s">
        <v>2011</v>
      </c>
      <c r="B45" s="127">
        <v>59227.63</v>
      </c>
    </row>
    <row r="46" s="133" customFormat="1" ht="28.05" customHeight="1" spans="1:2">
      <c r="A46" s="128" t="s">
        <v>2012</v>
      </c>
      <c r="B46" s="127">
        <v>662</v>
      </c>
    </row>
    <row r="47" s="133" customFormat="1" ht="28.05" customHeight="1" spans="1:2">
      <c r="A47" s="128" t="s">
        <v>2013</v>
      </c>
      <c r="B47" s="127">
        <v>323</v>
      </c>
    </row>
    <row r="48" s="133" customFormat="1" ht="28.05" customHeight="1" spans="1:2">
      <c r="A48" s="128" t="s">
        <v>2014</v>
      </c>
      <c r="B48" s="127">
        <v>5345</v>
      </c>
    </row>
    <row r="49" s="133" customFormat="1" ht="28.05" customHeight="1" spans="1:2">
      <c r="A49" s="128" t="s">
        <v>2015</v>
      </c>
      <c r="B49" s="127">
        <v>2080.15</v>
      </c>
    </row>
    <row r="50" s="133" customFormat="1" ht="28.05" customHeight="1" spans="1:2">
      <c r="A50" s="128" t="s">
        <v>2016</v>
      </c>
      <c r="B50" s="127">
        <v>3155.13</v>
      </c>
    </row>
    <row r="51" s="133" customFormat="1" ht="28.05" customHeight="1" spans="1:2">
      <c r="A51" s="128" t="s">
        <v>2017</v>
      </c>
      <c r="B51" s="127">
        <v>242</v>
      </c>
    </row>
    <row r="52" s="133" customFormat="1" ht="28.05" customHeight="1" spans="1:2">
      <c r="A52" s="128" t="s">
        <v>2018</v>
      </c>
      <c r="B52" s="127">
        <v>1962.86</v>
      </c>
    </row>
    <row r="53" s="133" customFormat="1" ht="28.05" customHeight="1" spans="1:2">
      <c r="A53" s="128" t="s">
        <v>2019</v>
      </c>
      <c r="B53" s="127">
        <v>600</v>
      </c>
    </row>
    <row r="54" s="133" customFormat="1" ht="28.05" customHeight="1" spans="1:2">
      <c r="A54" s="126" t="s">
        <v>2020</v>
      </c>
      <c r="B54" s="127">
        <f>SUM(B55:B63)</f>
        <v>59348</v>
      </c>
    </row>
    <row r="55" ht="28.05" customHeight="1" spans="1:2">
      <c r="A55" s="128" t="s">
        <v>2021</v>
      </c>
      <c r="B55" s="127">
        <v>3919</v>
      </c>
    </row>
    <row r="56" ht="28.05" customHeight="1" spans="1:2">
      <c r="A56" s="128" t="s">
        <v>2022</v>
      </c>
      <c r="B56" s="127">
        <v>17726</v>
      </c>
    </row>
    <row r="57" ht="28.05" customHeight="1" spans="1:2">
      <c r="A57" s="128" t="s">
        <v>2023</v>
      </c>
      <c r="B57" s="127">
        <v>4157</v>
      </c>
    </row>
    <row r="58" ht="28.05" customHeight="1" spans="1:2">
      <c r="A58" s="128" t="s">
        <v>2024</v>
      </c>
      <c r="B58" s="127">
        <v>28685</v>
      </c>
    </row>
    <row r="59" ht="28.05" customHeight="1" spans="1:2">
      <c r="A59" s="128" t="s">
        <v>2025</v>
      </c>
      <c r="B59" s="127">
        <v>983</v>
      </c>
    </row>
    <row r="60" ht="28.05" customHeight="1" spans="1:2">
      <c r="A60" s="128" t="s">
        <v>2026</v>
      </c>
      <c r="B60" s="127">
        <v>353</v>
      </c>
    </row>
    <row r="61" ht="28.05" customHeight="1" spans="1:2">
      <c r="A61" s="128" t="s">
        <v>2027</v>
      </c>
      <c r="B61" s="127">
        <v>2306</v>
      </c>
    </row>
    <row r="62" ht="28.05" customHeight="1" spans="1:2">
      <c r="A62" s="128" t="s">
        <v>2028</v>
      </c>
      <c r="B62" s="127">
        <v>1219</v>
      </c>
    </row>
    <row r="63" ht="28.05" customHeight="1" spans="1:2">
      <c r="A63" s="128" t="s">
        <v>2029</v>
      </c>
      <c r="B63" s="127"/>
    </row>
    <row r="64" ht="28.05" customHeight="1" spans="1:2">
      <c r="A64" s="128" t="s">
        <v>1351</v>
      </c>
      <c r="B64" s="127">
        <f>B5+B34</f>
        <v>412534.43</v>
      </c>
    </row>
  </sheetData>
  <mergeCells count="1">
    <mergeCell ref="A2:B2"/>
  </mergeCells>
  <printOptions horizontalCentered="1"/>
  <pageMargins left="0.393700787401575" right="0.393700787401575" top="0.78740157480315" bottom="0.78740157480315" header="0.15748031496063" footer="0.590551181102362"/>
  <pageSetup paperSize="9" scale="88" firstPageNumber="6" fitToHeight="10" orientation="portrait" useFirstPageNumber="1"/>
  <headerFooter alignWithMargins="0" scaleWithDoc="0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"/>
  <sheetViews>
    <sheetView workbookViewId="0">
      <selection activeCell="F12" sqref="F12"/>
    </sheetView>
  </sheetViews>
  <sheetFormatPr defaultColWidth="8.89166666666667" defaultRowHeight="28" customHeight="1" outlineLevelRow="4" outlineLevelCol="4"/>
  <cols>
    <col min="1" max="1" width="15.6666666666667" style="37" customWidth="1"/>
    <col min="2" max="2" width="14.4416666666667" style="37" customWidth="1"/>
    <col min="3" max="5" width="21.3333333333333" style="37" customWidth="1"/>
    <col min="6" max="16384" width="8.89166666666667" style="37"/>
  </cols>
  <sheetData>
    <row r="1" s="37" customFormat="1" ht="47" customHeight="1" spans="1:5">
      <c r="A1" s="45" t="s">
        <v>2030</v>
      </c>
      <c r="B1" s="45"/>
      <c r="C1" s="45"/>
      <c r="D1" s="45"/>
      <c r="E1" s="45"/>
    </row>
    <row r="2" s="37" customFormat="1" customHeight="1" spans="5:5">
      <c r="E2" s="37" t="s">
        <v>55</v>
      </c>
    </row>
    <row r="3" s="37" customFormat="1" customHeight="1" spans="1:5">
      <c r="A3" s="55" t="s">
        <v>1252</v>
      </c>
      <c r="B3" s="55" t="s">
        <v>1253</v>
      </c>
      <c r="C3" s="55" t="s">
        <v>1254</v>
      </c>
      <c r="D3" s="55" t="s">
        <v>1255</v>
      </c>
      <c r="E3" s="55" t="s">
        <v>1256</v>
      </c>
    </row>
    <row r="4" s="37" customFormat="1" customHeight="1" spans="1:5">
      <c r="A4" s="56" t="s">
        <v>1257</v>
      </c>
      <c r="B4" s="57">
        <f>C4+D4+E4</f>
        <v>412534.43</v>
      </c>
      <c r="C4" s="42">
        <f>SUM(C5)</f>
        <v>19803</v>
      </c>
      <c r="D4" s="42">
        <f>SUM(D5)</f>
        <v>130341</v>
      </c>
      <c r="E4" s="57">
        <f>SUM(E5)</f>
        <v>262390.43</v>
      </c>
    </row>
    <row r="5" s="37" customFormat="1" customHeight="1" spans="1:5">
      <c r="A5" s="56" t="s">
        <v>1258</v>
      </c>
      <c r="B5" s="57">
        <f>C5+D5+E5</f>
        <v>412534.43</v>
      </c>
      <c r="C5" s="42">
        <f>表二十二!B6</f>
        <v>19803</v>
      </c>
      <c r="D5" s="42">
        <f>表二十二!B13</f>
        <v>130341</v>
      </c>
      <c r="E5" s="57">
        <f>表二十二!B34</f>
        <v>262390.43</v>
      </c>
    </row>
  </sheetData>
  <mergeCells count="1">
    <mergeCell ref="A1:E1"/>
  </mergeCells>
  <pageMargins left="0.75" right="0.75" top="1" bottom="1" header="0.5" footer="0.5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1"/>
  <sheetViews>
    <sheetView workbookViewId="0">
      <selection activeCell="C17" sqref="C17"/>
    </sheetView>
  </sheetViews>
  <sheetFormatPr defaultColWidth="8.89166666666667" defaultRowHeight="28" customHeight="1" outlineLevelCol="4"/>
  <cols>
    <col min="1" max="1" width="43.625" style="37" customWidth="1"/>
    <col min="2" max="2" width="23.875" style="37" customWidth="1"/>
    <col min="3" max="5" width="21.3333333333333" style="37" customWidth="1"/>
    <col min="6" max="16384" width="8.89166666666667" style="37"/>
  </cols>
  <sheetData>
    <row r="1" s="37" customFormat="1" ht="47" customHeight="1" spans="1:5">
      <c r="A1" s="124" t="s">
        <v>2031</v>
      </c>
      <c r="B1" s="124"/>
      <c r="C1" s="125"/>
      <c r="D1" s="125"/>
      <c r="E1" s="125"/>
    </row>
    <row r="2" s="37" customFormat="1" customHeight="1" spans="2:2">
      <c r="B2" s="37" t="s">
        <v>55</v>
      </c>
    </row>
    <row r="3" s="37" customFormat="1" customHeight="1" spans="1:2">
      <c r="A3" s="126" t="s">
        <v>2000</v>
      </c>
      <c r="B3" s="127">
        <f>B4+B23</f>
        <v>262390.43</v>
      </c>
    </row>
    <row r="4" s="37" customFormat="1" customHeight="1" spans="1:2">
      <c r="A4" s="128" t="s">
        <v>2001</v>
      </c>
      <c r="B4" s="129">
        <f>SUM(B5:B22)</f>
        <v>203042.43</v>
      </c>
    </row>
    <row r="5" s="37" customFormat="1" customHeight="1" spans="1:2">
      <c r="A5" s="128" t="s">
        <v>2002</v>
      </c>
      <c r="B5" s="129">
        <v>53975.46</v>
      </c>
    </row>
    <row r="6" customHeight="1" spans="1:2">
      <c r="A6" s="128" t="s">
        <v>2003</v>
      </c>
      <c r="B6" s="129">
        <v>5006</v>
      </c>
    </row>
    <row r="7" customHeight="1" spans="1:2">
      <c r="A7" s="128" t="s">
        <v>2004</v>
      </c>
      <c r="B7" s="129">
        <v>35</v>
      </c>
    </row>
    <row r="8" customHeight="1" spans="1:2">
      <c r="A8" s="128" t="s">
        <v>2005</v>
      </c>
      <c r="B8" s="129">
        <v>18631.33</v>
      </c>
    </row>
    <row r="9" customHeight="1" spans="1:2">
      <c r="A9" s="128" t="s">
        <v>2006</v>
      </c>
      <c r="B9" s="129">
        <v>50</v>
      </c>
    </row>
    <row r="10" customHeight="1" spans="1:2">
      <c r="A10" s="128" t="s">
        <v>2007</v>
      </c>
      <c r="B10" s="129">
        <v>45209.57</v>
      </c>
    </row>
    <row r="11" customHeight="1" spans="1:2">
      <c r="A11" s="128" t="s">
        <v>2008</v>
      </c>
      <c r="B11" s="129">
        <v>753.68</v>
      </c>
    </row>
    <row r="12" customHeight="1" spans="1:2">
      <c r="A12" s="128" t="s">
        <v>2009</v>
      </c>
      <c r="B12" s="129">
        <v>4466</v>
      </c>
    </row>
    <row r="13" customHeight="1" spans="1:2">
      <c r="A13" s="128" t="s">
        <v>2010</v>
      </c>
      <c r="B13" s="129">
        <v>1317.62</v>
      </c>
    </row>
    <row r="14" customHeight="1" spans="1:2">
      <c r="A14" s="128" t="s">
        <v>2011</v>
      </c>
      <c r="B14" s="129">
        <v>59227.63</v>
      </c>
    </row>
    <row r="15" customHeight="1" spans="1:2">
      <c r="A15" s="128" t="s">
        <v>2012</v>
      </c>
      <c r="B15" s="129">
        <v>662</v>
      </c>
    </row>
    <row r="16" customHeight="1" spans="1:2">
      <c r="A16" s="128" t="s">
        <v>2013</v>
      </c>
      <c r="B16" s="129">
        <v>323</v>
      </c>
    </row>
    <row r="17" customHeight="1" spans="1:2">
      <c r="A17" s="128" t="s">
        <v>2014</v>
      </c>
      <c r="B17" s="129">
        <v>5345</v>
      </c>
    </row>
    <row r="18" customHeight="1" spans="1:2">
      <c r="A18" s="128" t="s">
        <v>2015</v>
      </c>
      <c r="B18" s="129">
        <v>2080.15</v>
      </c>
    </row>
    <row r="19" customHeight="1" spans="1:2">
      <c r="A19" s="128" t="s">
        <v>2016</v>
      </c>
      <c r="B19" s="129">
        <v>3155.13</v>
      </c>
    </row>
    <row r="20" customHeight="1" spans="1:2">
      <c r="A20" s="128" t="s">
        <v>2017</v>
      </c>
      <c r="B20" s="129">
        <v>242</v>
      </c>
    </row>
    <row r="21" customHeight="1" spans="1:2">
      <c r="A21" s="128" t="s">
        <v>2018</v>
      </c>
      <c r="B21" s="129">
        <v>1962.86</v>
      </c>
    </row>
    <row r="22" customHeight="1" spans="1:2">
      <c r="A22" s="128" t="s">
        <v>2019</v>
      </c>
      <c r="B22" s="129">
        <v>600</v>
      </c>
    </row>
    <row r="23" customHeight="1" spans="1:2">
      <c r="A23" s="126" t="s">
        <v>2020</v>
      </c>
      <c r="B23" s="127">
        <f>SUM(B24:B31)</f>
        <v>59348</v>
      </c>
    </row>
    <row r="24" customHeight="1" spans="1:2">
      <c r="A24" s="128" t="s">
        <v>2021</v>
      </c>
      <c r="B24" s="129">
        <v>3919</v>
      </c>
    </row>
    <row r="25" customHeight="1" spans="1:2">
      <c r="A25" s="128" t="s">
        <v>2022</v>
      </c>
      <c r="B25" s="129">
        <v>17726</v>
      </c>
    </row>
    <row r="26" customHeight="1" spans="1:2">
      <c r="A26" s="128" t="s">
        <v>2023</v>
      </c>
      <c r="B26" s="129">
        <v>4157</v>
      </c>
    </row>
    <row r="27" customHeight="1" spans="1:2">
      <c r="A27" s="128" t="s">
        <v>2024</v>
      </c>
      <c r="B27" s="129">
        <v>28685</v>
      </c>
    </row>
    <row r="28" customHeight="1" spans="1:2">
      <c r="A28" s="128" t="s">
        <v>2025</v>
      </c>
      <c r="B28" s="129">
        <v>983</v>
      </c>
    </row>
    <row r="29" customHeight="1" spans="1:2">
      <c r="A29" s="128" t="s">
        <v>2026</v>
      </c>
      <c r="B29" s="129">
        <v>353</v>
      </c>
    </row>
    <row r="30" customHeight="1" spans="1:2">
      <c r="A30" s="128" t="s">
        <v>2027</v>
      </c>
      <c r="B30" s="129">
        <v>2306</v>
      </c>
    </row>
    <row r="31" customHeight="1" spans="1:2">
      <c r="A31" s="128" t="s">
        <v>2028</v>
      </c>
      <c r="B31" s="129">
        <v>1219</v>
      </c>
    </row>
  </sheetData>
  <mergeCells count="1">
    <mergeCell ref="A1:B1"/>
  </mergeCells>
  <pageMargins left="0.75" right="0.75" top="1" bottom="1" header="0.5" footer="0.5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86"/>
  <sheetViews>
    <sheetView showGridLines="0" workbookViewId="0">
      <selection activeCell="B4" sqref="B4"/>
    </sheetView>
  </sheetViews>
  <sheetFormatPr defaultColWidth="9" defaultRowHeight="24.9" customHeight="1" outlineLevelCol="3"/>
  <cols>
    <col min="1" max="1" width="10.775" customWidth="1"/>
    <col min="2" max="2" width="49.775" style="112" customWidth="1"/>
    <col min="3" max="3" width="20.1083333333333" customWidth="1"/>
  </cols>
  <sheetData>
    <row r="1" customHeight="1" spans="1:1">
      <c r="A1" s="1" t="s">
        <v>2032</v>
      </c>
    </row>
    <row r="2" ht="36" customHeight="1" spans="1:4">
      <c r="A2" s="113" t="s">
        <v>2033</v>
      </c>
      <c r="B2" s="114"/>
      <c r="C2" s="113"/>
      <c r="D2" s="115"/>
    </row>
    <row r="3" customHeight="1" spans="1:4">
      <c r="A3" s="116"/>
      <c r="B3" s="117"/>
      <c r="C3" s="118" t="s">
        <v>2034</v>
      </c>
      <c r="D3" s="115"/>
    </row>
    <row r="4" ht="29.25" customHeight="1" spans="1:4">
      <c r="A4" s="119" t="s">
        <v>2035</v>
      </c>
      <c r="B4" s="119" t="s">
        <v>2036</v>
      </c>
      <c r="C4" s="120" t="s">
        <v>1362</v>
      </c>
      <c r="D4" s="115"/>
    </row>
    <row r="5" customHeight="1" spans="1:4">
      <c r="A5" s="121">
        <v>1</v>
      </c>
      <c r="B5" s="122" t="s">
        <v>2037</v>
      </c>
      <c r="C5" s="85">
        <v>3500</v>
      </c>
      <c r="D5" s="115"/>
    </row>
    <row r="6" customHeight="1" spans="1:4">
      <c r="A6" s="121">
        <v>2</v>
      </c>
      <c r="B6" s="122" t="s">
        <v>2038</v>
      </c>
      <c r="C6" s="85">
        <v>250</v>
      </c>
      <c r="D6" s="115"/>
    </row>
    <row r="7" customHeight="1" spans="1:4">
      <c r="A7" s="121">
        <v>3</v>
      </c>
      <c r="B7" s="122" t="s">
        <v>2039</v>
      </c>
      <c r="C7" s="85">
        <v>200</v>
      </c>
      <c r="D7" s="115"/>
    </row>
    <row r="8" customHeight="1" spans="1:4">
      <c r="A8" s="121">
        <v>4</v>
      </c>
      <c r="B8" s="122" t="s">
        <v>2040</v>
      </c>
      <c r="C8" s="85">
        <v>80</v>
      </c>
      <c r="D8" s="115"/>
    </row>
    <row r="9" customHeight="1" spans="1:4">
      <c r="A9" s="121">
        <v>5</v>
      </c>
      <c r="B9" s="122" t="s">
        <v>2041</v>
      </c>
      <c r="C9" s="85">
        <v>300</v>
      </c>
      <c r="D9" s="115"/>
    </row>
    <row r="10" customHeight="1" spans="1:4">
      <c r="A10" s="121">
        <v>6</v>
      </c>
      <c r="B10" s="122" t="s">
        <v>2042</v>
      </c>
      <c r="C10" s="85">
        <v>100</v>
      </c>
      <c r="D10" s="115"/>
    </row>
    <row r="11" customHeight="1" spans="1:4">
      <c r="A11" s="121">
        <v>7</v>
      </c>
      <c r="B11" s="122" t="s">
        <v>2043</v>
      </c>
      <c r="C11" s="85">
        <v>581</v>
      </c>
      <c r="D11" s="115"/>
    </row>
    <row r="12" customHeight="1" spans="1:4">
      <c r="A12" s="121">
        <v>8</v>
      </c>
      <c r="B12" s="122" t="s">
        <v>2044</v>
      </c>
      <c r="C12" s="85">
        <v>1000</v>
      </c>
      <c r="D12" s="115"/>
    </row>
    <row r="13" customHeight="1" spans="1:4">
      <c r="A13" s="121">
        <v>9</v>
      </c>
      <c r="B13" s="122" t="s">
        <v>2045</v>
      </c>
      <c r="C13" s="85">
        <v>100</v>
      </c>
      <c r="D13" s="115"/>
    </row>
    <row r="14" customHeight="1" spans="1:4">
      <c r="A14" s="121">
        <v>10</v>
      </c>
      <c r="B14" s="122" t="s">
        <v>2046</v>
      </c>
      <c r="C14" s="85">
        <v>1068</v>
      </c>
      <c r="D14" s="115"/>
    </row>
    <row r="15" customHeight="1" spans="1:4">
      <c r="A15" s="121">
        <v>11</v>
      </c>
      <c r="B15" s="122" t="s">
        <v>2047</v>
      </c>
      <c r="C15" s="85">
        <v>180</v>
      </c>
      <c r="D15" s="115"/>
    </row>
    <row r="16" customHeight="1" spans="1:4">
      <c r="A16" s="121">
        <v>12</v>
      </c>
      <c r="B16" s="122" t="s">
        <v>2048</v>
      </c>
      <c r="C16" s="85">
        <v>125</v>
      </c>
      <c r="D16" s="115"/>
    </row>
    <row r="17" customHeight="1" spans="1:4">
      <c r="A17" s="121">
        <v>13</v>
      </c>
      <c r="B17" s="122" t="s">
        <v>2049</v>
      </c>
      <c r="C17" s="85">
        <v>612</v>
      </c>
      <c r="D17" s="115"/>
    </row>
    <row r="18" customHeight="1" spans="1:4">
      <c r="A18" s="121">
        <v>14</v>
      </c>
      <c r="B18" s="122" t="s">
        <v>2050</v>
      </c>
      <c r="C18" s="85">
        <v>313.86</v>
      </c>
      <c r="D18" s="115"/>
    </row>
    <row r="19" customHeight="1" spans="1:4">
      <c r="A19" s="121">
        <v>15</v>
      </c>
      <c r="B19" s="122" t="s">
        <v>2051</v>
      </c>
      <c r="C19" s="85">
        <v>265.78</v>
      </c>
      <c r="D19" s="115"/>
    </row>
    <row r="20" customHeight="1" spans="1:4">
      <c r="A20" s="121">
        <v>16</v>
      </c>
      <c r="B20" s="122" t="s">
        <v>2052</v>
      </c>
      <c r="C20" s="85">
        <v>400</v>
      </c>
      <c r="D20" s="115"/>
    </row>
    <row r="21" customHeight="1" spans="1:4">
      <c r="A21" s="121">
        <v>17</v>
      </c>
      <c r="B21" s="122" t="s">
        <v>2053</v>
      </c>
      <c r="C21" s="85">
        <v>240</v>
      </c>
      <c r="D21" s="115"/>
    </row>
    <row r="22" customHeight="1" spans="1:4">
      <c r="A22" s="121">
        <v>18</v>
      </c>
      <c r="B22" s="122" t="s">
        <v>2054</v>
      </c>
      <c r="C22" s="85">
        <v>100</v>
      </c>
      <c r="D22" s="115"/>
    </row>
    <row r="23" customHeight="1" spans="1:4">
      <c r="A23" s="121">
        <v>19</v>
      </c>
      <c r="B23" s="122" t="s">
        <v>2055</v>
      </c>
      <c r="C23" s="85">
        <v>1000</v>
      </c>
      <c r="D23" s="115"/>
    </row>
    <row r="24" customHeight="1" spans="1:4">
      <c r="A24" s="121">
        <v>20</v>
      </c>
      <c r="B24" s="122" t="s">
        <v>2056</v>
      </c>
      <c r="C24" s="85">
        <v>60</v>
      </c>
      <c r="D24" s="115"/>
    </row>
    <row r="25" customHeight="1" spans="1:4">
      <c r="A25" s="121">
        <v>21</v>
      </c>
      <c r="B25" s="122" t="s">
        <v>2057</v>
      </c>
      <c r="C25" s="85">
        <v>55</v>
      </c>
      <c r="D25" s="115"/>
    </row>
    <row r="26" customHeight="1" spans="1:4">
      <c r="A26" s="121">
        <v>22</v>
      </c>
      <c r="B26" s="122" t="s">
        <v>2058</v>
      </c>
      <c r="C26" s="85">
        <v>3000</v>
      </c>
      <c r="D26" s="115"/>
    </row>
    <row r="27" customHeight="1" spans="1:4">
      <c r="A27" s="121">
        <v>23</v>
      </c>
      <c r="B27" s="122" t="s">
        <v>2059</v>
      </c>
      <c r="C27" s="85">
        <v>400</v>
      </c>
      <c r="D27" s="115"/>
    </row>
    <row r="28" customHeight="1" spans="1:4">
      <c r="A28" s="121">
        <v>24</v>
      </c>
      <c r="B28" s="122" t="s">
        <v>2060</v>
      </c>
      <c r="C28" s="85">
        <v>86.5</v>
      </c>
      <c r="D28" s="115"/>
    </row>
    <row r="29" customHeight="1" spans="1:4">
      <c r="A29" s="121">
        <v>25</v>
      </c>
      <c r="B29" s="122" t="s">
        <v>2061</v>
      </c>
      <c r="C29" s="85">
        <v>100</v>
      </c>
      <c r="D29" s="115"/>
    </row>
    <row r="30" customHeight="1" spans="1:4">
      <c r="A30" s="121">
        <v>26</v>
      </c>
      <c r="B30" s="122" t="s">
        <v>2062</v>
      </c>
      <c r="C30" s="85">
        <v>700</v>
      </c>
      <c r="D30" s="115"/>
    </row>
    <row r="31" customHeight="1" spans="1:4">
      <c r="A31" s="121">
        <v>27</v>
      </c>
      <c r="B31" s="122" t="s">
        <v>2063</v>
      </c>
      <c r="C31" s="85">
        <v>2835</v>
      </c>
      <c r="D31" s="115"/>
    </row>
    <row r="32" customHeight="1" spans="1:4">
      <c r="A32" s="121">
        <v>28</v>
      </c>
      <c r="B32" s="122" t="s">
        <v>2064</v>
      </c>
      <c r="C32" s="85">
        <v>1000</v>
      </c>
      <c r="D32" s="115"/>
    </row>
    <row r="33" customHeight="1" spans="1:4">
      <c r="A33" s="121">
        <v>29</v>
      </c>
      <c r="B33" s="122" t="s">
        <v>2065</v>
      </c>
      <c r="C33" s="85">
        <v>4500</v>
      </c>
      <c r="D33" s="115"/>
    </row>
    <row r="34" customHeight="1" spans="1:4">
      <c r="A34" s="121">
        <v>30</v>
      </c>
      <c r="B34" s="122" t="s">
        <v>2066</v>
      </c>
      <c r="C34" s="85">
        <v>35000</v>
      </c>
      <c r="D34" s="115"/>
    </row>
    <row r="35" customHeight="1" spans="1:4">
      <c r="A35" s="121">
        <v>31</v>
      </c>
      <c r="B35" s="122" t="s">
        <v>2067</v>
      </c>
      <c r="C35" s="85">
        <v>1730</v>
      </c>
      <c r="D35" s="115"/>
    </row>
    <row r="36" customHeight="1" spans="1:4">
      <c r="A36" s="121">
        <v>32</v>
      </c>
      <c r="B36" s="122" t="s">
        <v>2068</v>
      </c>
      <c r="C36" s="85">
        <v>1414</v>
      </c>
      <c r="D36" s="115"/>
    </row>
    <row r="37" customHeight="1" spans="1:4">
      <c r="A37" s="121">
        <v>33</v>
      </c>
      <c r="B37" s="122" t="s">
        <v>2069</v>
      </c>
      <c r="C37" s="85">
        <v>310</v>
      </c>
      <c r="D37" s="115"/>
    </row>
    <row r="38" customHeight="1" spans="1:4">
      <c r="A38" s="121">
        <v>34</v>
      </c>
      <c r="B38" s="122" t="s">
        <v>2070</v>
      </c>
      <c r="C38" s="85">
        <v>3700</v>
      </c>
      <c r="D38" s="115"/>
    </row>
    <row r="39" customHeight="1" spans="1:4">
      <c r="A39" s="121">
        <v>35</v>
      </c>
      <c r="B39" s="122" t="s">
        <v>2071</v>
      </c>
      <c r="C39" s="85">
        <v>395</v>
      </c>
      <c r="D39" s="115"/>
    </row>
    <row r="40" customHeight="1" spans="1:4">
      <c r="A40" s="121">
        <v>36</v>
      </c>
      <c r="B40" s="122" t="s">
        <v>2072</v>
      </c>
      <c r="C40" s="85">
        <v>385</v>
      </c>
      <c r="D40" s="115"/>
    </row>
    <row r="41" customHeight="1" spans="1:4">
      <c r="A41" s="121">
        <v>37</v>
      </c>
      <c r="B41" s="122" t="s">
        <v>2073</v>
      </c>
      <c r="C41" s="85">
        <v>1800</v>
      </c>
      <c r="D41" s="115"/>
    </row>
    <row r="42" customHeight="1" spans="1:4">
      <c r="A42" s="121">
        <v>38</v>
      </c>
      <c r="B42" s="122" t="s">
        <v>2074</v>
      </c>
      <c r="C42" s="85">
        <v>100</v>
      </c>
      <c r="D42" s="115"/>
    </row>
    <row r="43" customHeight="1" spans="1:4">
      <c r="A43" s="121">
        <v>39</v>
      </c>
      <c r="B43" s="122" t="s">
        <v>2075</v>
      </c>
      <c r="C43" s="85">
        <v>2135</v>
      </c>
      <c r="D43" s="115"/>
    </row>
    <row r="44" customHeight="1" spans="1:4">
      <c r="A44" s="121">
        <v>40</v>
      </c>
      <c r="B44" s="122" t="s">
        <v>2076</v>
      </c>
      <c r="C44" s="85">
        <v>800</v>
      </c>
      <c r="D44" s="115"/>
    </row>
    <row r="45" customHeight="1" spans="1:4">
      <c r="A45" s="121">
        <v>41</v>
      </c>
      <c r="B45" s="122" t="s">
        <v>2077</v>
      </c>
      <c r="C45" s="85">
        <v>1300</v>
      </c>
      <c r="D45" s="115"/>
    </row>
    <row r="46" customHeight="1" spans="1:4">
      <c r="A46" s="121">
        <v>42</v>
      </c>
      <c r="B46" s="122" t="s">
        <v>2078</v>
      </c>
      <c r="C46" s="85">
        <v>250</v>
      </c>
      <c r="D46" s="115"/>
    </row>
    <row r="47" customHeight="1" spans="1:4">
      <c r="A47" s="121">
        <v>43</v>
      </c>
      <c r="B47" s="122" t="s">
        <v>2079</v>
      </c>
      <c r="C47" s="85">
        <v>249</v>
      </c>
      <c r="D47" s="115"/>
    </row>
    <row r="48" customHeight="1" spans="1:4">
      <c r="A48" s="121">
        <v>44</v>
      </c>
      <c r="B48" s="122" t="s">
        <v>2080</v>
      </c>
      <c r="C48" s="85">
        <v>70</v>
      </c>
      <c r="D48" s="115"/>
    </row>
    <row r="49" customHeight="1" spans="1:4">
      <c r="A49" s="121">
        <v>45</v>
      </c>
      <c r="B49" s="122" t="s">
        <v>2081</v>
      </c>
      <c r="C49" s="85">
        <v>100</v>
      </c>
      <c r="D49" s="115"/>
    </row>
    <row r="50" customHeight="1" spans="1:4">
      <c r="A50" s="121">
        <v>46</v>
      </c>
      <c r="B50" s="122" t="s">
        <v>2082</v>
      </c>
      <c r="C50" s="85">
        <v>100</v>
      </c>
      <c r="D50" s="115"/>
    </row>
    <row r="51" customHeight="1" spans="1:4">
      <c r="A51" s="121">
        <v>47</v>
      </c>
      <c r="B51" s="122" t="s">
        <v>2083</v>
      </c>
      <c r="C51" s="85">
        <v>500</v>
      </c>
      <c r="D51" s="115"/>
    </row>
    <row r="52" customHeight="1" spans="1:4">
      <c r="A52" s="121">
        <v>48</v>
      </c>
      <c r="B52" s="122" t="s">
        <v>2084</v>
      </c>
      <c r="C52" s="85">
        <v>1086</v>
      </c>
      <c r="D52" s="115"/>
    </row>
    <row r="53" customHeight="1" spans="1:4">
      <c r="A53" s="121">
        <v>49</v>
      </c>
      <c r="B53" s="122" t="s">
        <v>2085</v>
      </c>
      <c r="C53" s="85">
        <v>310</v>
      </c>
      <c r="D53" s="115"/>
    </row>
    <row r="54" customHeight="1" spans="1:4">
      <c r="A54" s="121">
        <v>50</v>
      </c>
      <c r="B54" s="122" t="s">
        <v>2086</v>
      </c>
      <c r="C54" s="85">
        <v>171</v>
      </c>
      <c r="D54" s="115"/>
    </row>
    <row r="55" customHeight="1" spans="1:4">
      <c r="A55" s="121">
        <v>51</v>
      </c>
      <c r="B55" s="122" t="s">
        <v>2087</v>
      </c>
      <c r="C55" s="85">
        <v>200</v>
      </c>
      <c r="D55" s="115"/>
    </row>
    <row r="56" customHeight="1" spans="1:4">
      <c r="A56" s="121">
        <v>52</v>
      </c>
      <c r="B56" s="122" t="s">
        <v>2088</v>
      </c>
      <c r="C56" s="85">
        <v>5500</v>
      </c>
      <c r="D56" s="115"/>
    </row>
    <row r="57" customHeight="1" spans="1:4">
      <c r="A57" s="121">
        <v>53</v>
      </c>
      <c r="B57" s="122" t="s">
        <v>2089</v>
      </c>
      <c r="C57" s="85">
        <v>102</v>
      </c>
      <c r="D57" s="115"/>
    </row>
    <row r="58" customHeight="1" spans="1:4">
      <c r="A58" s="121">
        <v>54</v>
      </c>
      <c r="B58" s="122" t="s">
        <v>2090</v>
      </c>
      <c r="C58" s="85">
        <v>200</v>
      </c>
      <c r="D58" s="115"/>
    </row>
    <row r="59" customHeight="1" spans="1:4">
      <c r="A59" s="121">
        <v>55</v>
      </c>
      <c r="B59" s="122" t="s">
        <v>2091</v>
      </c>
      <c r="C59" s="85">
        <v>404</v>
      </c>
      <c r="D59" s="115"/>
    </row>
    <row r="60" customHeight="1" spans="1:4">
      <c r="A60" s="121">
        <v>56</v>
      </c>
      <c r="B60" s="122" t="s">
        <v>2092</v>
      </c>
      <c r="C60" s="85">
        <v>600</v>
      </c>
      <c r="D60" s="115"/>
    </row>
    <row r="61" customHeight="1" spans="1:4">
      <c r="A61" s="121">
        <v>57</v>
      </c>
      <c r="B61" s="122" t="s">
        <v>2093</v>
      </c>
      <c r="C61" s="85">
        <v>4180</v>
      </c>
      <c r="D61" s="115"/>
    </row>
    <row r="62" customHeight="1" spans="1:4">
      <c r="A62" s="121">
        <v>58</v>
      </c>
      <c r="B62" s="122" t="s">
        <v>2094</v>
      </c>
      <c r="C62" s="85">
        <v>122</v>
      </c>
      <c r="D62" s="115"/>
    </row>
    <row r="63" customHeight="1" spans="1:4">
      <c r="A63" s="121">
        <v>59</v>
      </c>
      <c r="B63" s="122" t="s">
        <v>2095</v>
      </c>
      <c r="C63" s="85">
        <v>300</v>
      </c>
      <c r="D63" s="115"/>
    </row>
    <row r="64" customHeight="1" spans="1:4">
      <c r="A64" s="121">
        <v>60</v>
      </c>
      <c r="B64" s="122" t="s">
        <v>2096</v>
      </c>
      <c r="C64" s="85">
        <v>100</v>
      </c>
      <c r="D64" s="115"/>
    </row>
    <row r="65" customHeight="1" spans="1:4">
      <c r="A65" s="121">
        <v>61</v>
      </c>
      <c r="B65" s="122" t="s">
        <v>2097</v>
      </c>
      <c r="C65" s="85">
        <v>250</v>
      </c>
      <c r="D65" s="115"/>
    </row>
    <row r="66" customHeight="1" spans="1:4">
      <c r="A66" s="121">
        <v>62</v>
      </c>
      <c r="B66" s="122" t="s">
        <v>2098</v>
      </c>
      <c r="C66" s="85">
        <v>364.07</v>
      </c>
      <c r="D66" s="115"/>
    </row>
    <row r="67" customHeight="1" spans="1:4">
      <c r="A67" s="121">
        <v>63</v>
      </c>
      <c r="B67" s="122" t="s">
        <v>2099</v>
      </c>
      <c r="C67" s="85">
        <v>2800</v>
      </c>
      <c r="D67" s="115"/>
    </row>
    <row r="68" customHeight="1" spans="1:4">
      <c r="A68" s="121">
        <v>64</v>
      </c>
      <c r="B68" s="122" t="s">
        <v>2100</v>
      </c>
      <c r="C68" s="85">
        <v>58</v>
      </c>
      <c r="D68" s="115"/>
    </row>
    <row r="69" customHeight="1" spans="1:4">
      <c r="A69" s="121">
        <v>65</v>
      </c>
      <c r="B69" s="122" t="s">
        <v>2101</v>
      </c>
      <c r="C69" s="85">
        <v>228</v>
      </c>
      <c r="D69" s="115"/>
    </row>
    <row r="70" customHeight="1" spans="1:4">
      <c r="A70" s="121">
        <v>66</v>
      </c>
      <c r="B70" s="122" t="s">
        <v>2102</v>
      </c>
      <c r="C70" s="85">
        <v>178</v>
      </c>
      <c r="D70" s="115"/>
    </row>
    <row r="71" customHeight="1" spans="1:4">
      <c r="A71" s="121">
        <v>67</v>
      </c>
      <c r="B71" s="122" t="s">
        <v>2103</v>
      </c>
      <c r="C71" s="85">
        <v>3000</v>
      </c>
      <c r="D71" s="115"/>
    </row>
    <row r="72" customHeight="1" spans="1:4">
      <c r="A72" s="121">
        <v>68</v>
      </c>
      <c r="B72" s="122" t="s">
        <v>2104</v>
      </c>
      <c r="C72" s="85">
        <v>11074</v>
      </c>
      <c r="D72" s="115"/>
    </row>
    <row r="73" customHeight="1" spans="1:4">
      <c r="A73" s="121">
        <v>69</v>
      </c>
      <c r="B73" s="122" t="s">
        <v>2105</v>
      </c>
      <c r="C73" s="85">
        <v>1338</v>
      </c>
      <c r="D73" s="115"/>
    </row>
    <row r="74" customHeight="1" spans="1:4">
      <c r="A74" s="121">
        <v>70</v>
      </c>
      <c r="B74" s="122" t="s">
        <v>2106</v>
      </c>
      <c r="C74" s="85">
        <v>795.06</v>
      </c>
      <c r="D74" s="115"/>
    </row>
    <row r="75" customHeight="1" spans="1:4">
      <c r="A75" s="121">
        <v>71</v>
      </c>
      <c r="B75" s="122" t="s">
        <v>2107</v>
      </c>
      <c r="C75" s="85">
        <v>760</v>
      </c>
      <c r="D75" s="115"/>
    </row>
    <row r="76" customHeight="1" spans="1:4">
      <c r="A76" s="121">
        <v>72</v>
      </c>
      <c r="B76" s="122" t="s">
        <v>2108</v>
      </c>
      <c r="C76" s="85">
        <v>277</v>
      </c>
      <c r="D76" s="115"/>
    </row>
    <row r="77" customHeight="1" spans="1:4">
      <c r="A77" s="121">
        <v>73</v>
      </c>
      <c r="B77" s="122" t="s">
        <v>2109</v>
      </c>
      <c r="C77" s="85">
        <v>132.34</v>
      </c>
      <c r="D77" s="115"/>
    </row>
    <row r="78" customHeight="1" spans="1:4">
      <c r="A78" s="121">
        <v>74</v>
      </c>
      <c r="B78" s="122" t="s">
        <v>2110</v>
      </c>
      <c r="C78" s="85">
        <v>40</v>
      </c>
      <c r="D78" s="115"/>
    </row>
    <row r="79" customHeight="1" spans="1:4">
      <c r="A79" s="121">
        <v>75</v>
      </c>
      <c r="B79" s="122" t="s">
        <v>2111</v>
      </c>
      <c r="C79" s="85">
        <v>80</v>
      </c>
      <c r="D79" s="115"/>
    </row>
    <row r="80" customHeight="1" spans="1:4">
      <c r="A80" s="121">
        <v>76</v>
      </c>
      <c r="B80" s="122" t="s">
        <v>2112</v>
      </c>
      <c r="C80" s="85">
        <v>500</v>
      </c>
      <c r="D80" s="115"/>
    </row>
    <row r="81" customHeight="1" spans="1:4">
      <c r="A81" s="121">
        <v>77</v>
      </c>
      <c r="B81" s="122" t="s">
        <v>2113</v>
      </c>
      <c r="C81" s="85">
        <v>1000</v>
      </c>
      <c r="D81" s="115"/>
    </row>
    <row r="82" customHeight="1" spans="1:4">
      <c r="A82" s="121">
        <v>78</v>
      </c>
      <c r="B82" s="122" t="s">
        <v>2114</v>
      </c>
      <c r="C82" s="85">
        <v>322</v>
      </c>
      <c r="D82" s="115"/>
    </row>
    <row r="83" customHeight="1" spans="1:3">
      <c r="A83" s="121">
        <v>79</v>
      </c>
      <c r="B83" s="122" t="s">
        <v>2115</v>
      </c>
      <c r="C83" s="85">
        <v>162</v>
      </c>
    </row>
    <row r="84" customHeight="1" spans="1:3">
      <c r="A84" s="121">
        <v>80</v>
      </c>
      <c r="B84" s="122" t="s">
        <v>2116</v>
      </c>
      <c r="C84" s="85">
        <v>64</v>
      </c>
    </row>
    <row r="85" customHeight="1" spans="1:3">
      <c r="A85" s="121">
        <v>81</v>
      </c>
      <c r="B85" s="122" t="s">
        <v>2117</v>
      </c>
      <c r="C85" s="85">
        <v>582</v>
      </c>
    </row>
    <row r="86" customHeight="1" spans="1:3">
      <c r="A86" s="121"/>
      <c r="B86" s="123" t="s">
        <v>1253</v>
      </c>
      <c r="C86" s="85">
        <f>SUM(C5:C85)</f>
        <v>110769.61</v>
      </c>
    </row>
  </sheetData>
  <mergeCells count="1">
    <mergeCell ref="A2:C2"/>
  </mergeCells>
  <printOptions horizontalCentered="1"/>
  <pageMargins left="0.708661417322835" right="0.708661417322835" top="0.748031496062992" bottom="0.748031496062992" header="0.31496062992126" footer="0.31496062992126"/>
  <pageSetup paperSize="9" orientation="portrait"/>
  <headerFooter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5"/>
  <sheetViews>
    <sheetView workbookViewId="0">
      <selection activeCell="C6" sqref="C6"/>
    </sheetView>
  </sheetViews>
  <sheetFormatPr defaultColWidth="9" defaultRowHeight="24.9" customHeight="1" outlineLevelRow="4" outlineLevelCol="2"/>
  <cols>
    <col min="1" max="1" width="18.1083333333333" style="37" customWidth="1"/>
    <col min="2" max="3" width="33.3333333333333" customWidth="1"/>
  </cols>
  <sheetData>
    <row r="1" customFormat="1" customHeight="1" spans="1:1">
      <c r="A1" s="111" t="s">
        <v>2118</v>
      </c>
    </row>
    <row r="2" ht="54.75" customHeight="1" spans="1:3">
      <c r="A2" s="20" t="s">
        <v>2119</v>
      </c>
      <c r="B2" s="20"/>
      <c r="C2" s="20"/>
    </row>
    <row r="3" customHeight="1" spans="1:3">
      <c r="A3" s="38"/>
      <c r="B3" s="22"/>
      <c r="C3" s="39" t="s">
        <v>1261</v>
      </c>
    </row>
    <row r="4" ht="59.25" customHeight="1" spans="1:3">
      <c r="A4" s="40" t="s">
        <v>1262</v>
      </c>
      <c r="B4" s="40" t="s">
        <v>1263</v>
      </c>
      <c r="C4" s="40" t="s">
        <v>1264</v>
      </c>
    </row>
    <row r="5" ht="59.25" customHeight="1" spans="1:3">
      <c r="A5" s="41" t="s">
        <v>1265</v>
      </c>
      <c r="B5" s="42">
        <v>33.79</v>
      </c>
      <c r="C5" s="42">
        <v>33.68</v>
      </c>
    </row>
  </sheetData>
  <mergeCells count="1">
    <mergeCell ref="A2:C2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2"/>
  <sheetViews>
    <sheetView showGridLines="0" workbookViewId="0">
      <selection activeCell="D10" sqref="D10"/>
    </sheetView>
  </sheetViews>
  <sheetFormatPr defaultColWidth="9" defaultRowHeight="24.9" customHeight="1" outlineLevelCol="3"/>
  <cols>
    <col min="2" max="2" width="27.4416666666667" customWidth="1"/>
    <col min="3" max="3" width="21" customWidth="1"/>
    <col min="4" max="4" width="24" customWidth="1"/>
  </cols>
  <sheetData>
    <row r="1" customHeight="1" spans="1:4">
      <c r="A1" s="308" t="s">
        <v>53</v>
      </c>
      <c r="B1" s="343"/>
      <c r="C1" s="343"/>
      <c r="D1" s="343"/>
    </row>
    <row r="2" ht="38.25" customHeight="1" spans="1:4">
      <c r="A2" s="20" t="s">
        <v>54</v>
      </c>
      <c r="B2" s="20"/>
      <c r="C2" s="20"/>
      <c r="D2" s="20"/>
    </row>
    <row r="3" customHeight="1" spans="1:4">
      <c r="A3" s="344"/>
      <c r="B3" s="344"/>
      <c r="C3" s="344"/>
      <c r="D3" s="345" t="s">
        <v>55</v>
      </c>
    </row>
    <row r="4" customHeight="1" spans="1:4">
      <c r="A4" s="346" t="s">
        <v>56</v>
      </c>
      <c r="B4" s="347"/>
      <c r="C4" s="348" t="s">
        <v>57</v>
      </c>
      <c r="D4" s="348" t="s">
        <v>58</v>
      </c>
    </row>
    <row r="5" customHeight="1" spans="1:4">
      <c r="A5" s="349" t="s">
        <v>59</v>
      </c>
      <c r="B5" s="350"/>
      <c r="C5" s="351">
        <v>154515</v>
      </c>
      <c r="D5" s="351">
        <f>+D6+D7</f>
        <v>158573</v>
      </c>
    </row>
    <row r="6" customHeight="1" spans="1:4">
      <c r="A6" s="352" t="s">
        <v>60</v>
      </c>
      <c r="B6" s="353"/>
      <c r="C6" s="354">
        <v>96654</v>
      </c>
      <c r="D6" s="354">
        <v>99508</v>
      </c>
    </row>
    <row r="7" customHeight="1" spans="1:4">
      <c r="A7" s="352" t="s">
        <v>61</v>
      </c>
      <c r="B7" s="353"/>
      <c r="C7" s="354">
        <v>57861</v>
      </c>
      <c r="D7" s="354">
        <v>59065</v>
      </c>
    </row>
    <row r="8" customHeight="1" spans="1:4">
      <c r="A8" s="355" t="s">
        <v>62</v>
      </c>
      <c r="B8" s="356"/>
      <c r="C8" s="354">
        <v>33155</v>
      </c>
      <c r="D8" s="354">
        <v>39934</v>
      </c>
    </row>
    <row r="9" customHeight="1" spans="1:4">
      <c r="A9" s="355" t="s">
        <v>63</v>
      </c>
      <c r="B9" s="356"/>
      <c r="C9" s="354">
        <v>24706</v>
      </c>
      <c r="D9" s="354">
        <v>19131</v>
      </c>
    </row>
    <row r="10" customHeight="1" spans="1:4">
      <c r="A10" s="357" t="s">
        <v>64</v>
      </c>
      <c r="B10" s="358"/>
      <c r="C10" s="359">
        <v>398849</v>
      </c>
      <c r="D10" s="359">
        <f>'[1]2022年公共预算（表1）'!$C$18</f>
        <v>432983</v>
      </c>
    </row>
    <row r="11" customHeight="1" spans="1:4">
      <c r="A11" s="357" t="s">
        <v>65</v>
      </c>
      <c r="B11" s="358"/>
      <c r="C11" s="359">
        <v>82693</v>
      </c>
      <c r="D11" s="359">
        <f>'[1]2022年公共预算（表1）'!$C$20</f>
        <v>35341</v>
      </c>
    </row>
    <row r="12" customHeight="1" spans="1:4">
      <c r="A12" s="357" t="s">
        <v>66</v>
      </c>
      <c r="B12" s="358"/>
      <c r="C12" s="359">
        <v>33102</v>
      </c>
      <c r="D12" s="359">
        <f>'[1]2022年公共预算（表1）'!$C$22</f>
        <v>81839</v>
      </c>
    </row>
    <row r="13" customHeight="1" spans="1:4">
      <c r="A13" s="357" t="s">
        <v>67</v>
      </c>
      <c r="B13" s="358"/>
      <c r="C13" s="359">
        <v>65640</v>
      </c>
      <c r="D13" s="359">
        <f>'[1]2022年公共预算（表1）'!$C$24</f>
        <v>109938</v>
      </c>
    </row>
    <row r="14" customHeight="1" spans="1:4">
      <c r="A14" s="355" t="s">
        <v>68</v>
      </c>
      <c r="B14" s="356"/>
      <c r="C14" s="354">
        <v>19698</v>
      </c>
      <c r="D14" s="354">
        <v>5</v>
      </c>
    </row>
    <row r="15" customHeight="1" spans="1:4">
      <c r="A15" s="355" t="s">
        <v>69</v>
      </c>
      <c r="B15" s="356"/>
      <c r="C15" s="354">
        <v>1501</v>
      </c>
      <c r="D15" s="354"/>
    </row>
    <row r="16" customHeight="1" spans="1:4">
      <c r="A16" s="355" t="s">
        <v>70</v>
      </c>
      <c r="B16" s="356"/>
      <c r="C16" s="354">
        <v>16943</v>
      </c>
      <c r="D16" s="354"/>
    </row>
    <row r="17" customHeight="1" spans="1:4">
      <c r="A17" s="355" t="s">
        <v>71</v>
      </c>
      <c r="B17" s="356"/>
      <c r="C17" s="354">
        <v>27498</v>
      </c>
      <c r="D17" s="354">
        <v>109933</v>
      </c>
    </row>
    <row r="18" customHeight="1" spans="1:4">
      <c r="A18" s="360" t="s">
        <v>72</v>
      </c>
      <c r="B18" s="361"/>
      <c r="C18" s="362">
        <v>37814</v>
      </c>
      <c r="D18" s="362">
        <f>'[1]2022年公共预算（表1）'!$C$31</f>
        <v>44161</v>
      </c>
    </row>
    <row r="19" customHeight="1" spans="1:4">
      <c r="A19" s="363" t="s">
        <v>73</v>
      </c>
      <c r="B19" s="364"/>
      <c r="C19" s="362">
        <v>772613</v>
      </c>
      <c r="D19" s="362">
        <f>+D18+D13+D12+D11+D10+D5</f>
        <v>862835</v>
      </c>
    </row>
    <row r="20" customHeight="1" spans="1:3">
      <c r="A20" s="365" t="s">
        <v>74</v>
      </c>
      <c r="B20" s="146"/>
      <c r="C20" s="146"/>
    </row>
    <row r="21" customHeight="1" spans="1:3">
      <c r="A21" s="366" t="s">
        <v>75</v>
      </c>
      <c r="B21" s="146"/>
      <c r="C21" s="146"/>
    </row>
    <row r="22" customHeight="1" spans="1:3">
      <c r="A22" s="146" t="s">
        <v>76</v>
      </c>
      <c r="B22" s="146"/>
      <c r="C22" s="146"/>
    </row>
  </sheetData>
  <mergeCells count="18">
    <mergeCell ref="A2:D2"/>
    <mergeCell ref="A3:B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</mergeCells>
  <pageMargins left="0.7" right="0.7" top="0.75" bottom="0.75" header="0.3" footer="0.3"/>
  <pageSetup paperSize="9" orientation="portrait" horizontalDpi="200" verticalDpi="300"/>
  <headerFooter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8"/>
  <sheetViews>
    <sheetView showGridLines="0" workbookViewId="0">
      <selection activeCell="A1" sqref="A1"/>
    </sheetView>
  </sheetViews>
  <sheetFormatPr defaultColWidth="9" defaultRowHeight="24.9" customHeight="1" outlineLevelCol="1"/>
  <cols>
    <col min="1" max="1" width="41.775" customWidth="1"/>
    <col min="2" max="2" width="27.3333333333333" customWidth="1"/>
  </cols>
  <sheetData>
    <row r="1" customHeight="1" spans="1:1">
      <c r="A1" s="1" t="s">
        <v>2120</v>
      </c>
    </row>
    <row r="2" customHeight="1" spans="1:2">
      <c r="A2" s="30" t="s">
        <v>2121</v>
      </c>
      <c r="B2" s="30"/>
    </row>
    <row r="3" customHeight="1" spans="1:2">
      <c r="A3" s="22"/>
      <c r="B3" s="23" t="s">
        <v>55</v>
      </c>
    </row>
    <row r="4" customHeight="1" spans="1:2">
      <c r="A4" s="105" t="s">
        <v>79</v>
      </c>
      <c r="B4" s="105" t="s">
        <v>2122</v>
      </c>
    </row>
    <row r="5" customHeight="1" spans="1:2">
      <c r="A5" s="84" t="s">
        <v>2123</v>
      </c>
      <c r="B5" s="85">
        <f>+B6</f>
        <v>65000</v>
      </c>
    </row>
    <row r="6" customHeight="1" spans="1:2">
      <c r="A6" s="84" t="s">
        <v>2124</v>
      </c>
      <c r="B6" s="85">
        <v>65000</v>
      </c>
    </row>
    <row r="7" customHeight="1" spans="1:2">
      <c r="A7" s="84" t="s">
        <v>2125</v>
      </c>
      <c r="B7" s="86"/>
    </row>
    <row r="8" customHeight="1" spans="1:2">
      <c r="A8" s="84" t="s">
        <v>2126</v>
      </c>
      <c r="B8" s="86"/>
    </row>
    <row r="9" customHeight="1" spans="1:2">
      <c r="A9" s="84" t="s">
        <v>2127</v>
      </c>
      <c r="B9" s="85">
        <v>1697</v>
      </c>
    </row>
    <row r="10" customHeight="1" spans="1:2">
      <c r="A10" s="84" t="s">
        <v>2128</v>
      </c>
      <c r="B10" s="85">
        <v>1862</v>
      </c>
    </row>
    <row r="11" customHeight="1" spans="1:2">
      <c r="A11" s="84" t="s">
        <v>2129</v>
      </c>
      <c r="B11" s="85">
        <v>3000</v>
      </c>
    </row>
    <row r="12" customHeight="1" spans="1:2">
      <c r="A12" s="81"/>
      <c r="B12" s="86"/>
    </row>
    <row r="13" customHeight="1" spans="1:2">
      <c r="A13" s="81"/>
      <c r="B13" s="86"/>
    </row>
    <row r="14" customHeight="1" spans="1:2">
      <c r="A14" s="106" t="s">
        <v>2130</v>
      </c>
      <c r="B14" s="107">
        <f>+B5+B7+B8+B9+B10+B11</f>
        <v>71559</v>
      </c>
    </row>
    <row r="15" customHeight="1" spans="1:2">
      <c r="A15" s="32" t="s">
        <v>1298</v>
      </c>
      <c r="B15" s="85">
        <v>6616</v>
      </c>
    </row>
    <row r="16" customHeight="1" spans="1:2">
      <c r="A16" s="32" t="s">
        <v>1300</v>
      </c>
      <c r="B16" s="85">
        <v>11033</v>
      </c>
    </row>
    <row r="17" customHeight="1" spans="1:2">
      <c r="A17" s="108"/>
      <c r="B17" s="86"/>
    </row>
    <row r="18" customHeight="1" spans="1:2">
      <c r="A18" s="109" t="s">
        <v>73</v>
      </c>
      <c r="B18" s="110">
        <f>+B14+B15+B16</f>
        <v>89208</v>
      </c>
    </row>
  </sheetData>
  <mergeCells count="1">
    <mergeCell ref="A2:B2"/>
  </mergeCells>
  <printOptions horizontalCentered="1"/>
  <pageMargins left="0.708661417322835" right="0.708661417322835" top="0.748031496062992" bottom="0.748031496062992" header="0.31496062992126" footer="0.31496062992126"/>
  <pageSetup paperSize="9" orientation="portrait"/>
  <headerFooter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6"/>
  <sheetViews>
    <sheetView showGridLines="0" topLeftCell="A4" workbookViewId="0">
      <selection activeCell="A1" sqref="A1"/>
    </sheetView>
  </sheetViews>
  <sheetFormatPr defaultColWidth="9" defaultRowHeight="24.9" customHeight="1" outlineLevelCol="2"/>
  <cols>
    <col min="1" max="1" width="55.225" style="43" customWidth="1"/>
    <col min="2" max="2" width="21.8916666666667" style="43" customWidth="1"/>
  </cols>
  <sheetData>
    <row r="1" customHeight="1" spans="1:1">
      <c r="A1" s="1" t="s">
        <v>2131</v>
      </c>
    </row>
    <row r="2" customHeight="1" spans="1:2">
      <c r="A2" s="90" t="s">
        <v>2132</v>
      </c>
      <c r="B2" s="90"/>
    </row>
    <row r="3" customHeight="1" spans="1:2">
      <c r="A3" s="91"/>
      <c r="B3" s="92" t="s">
        <v>55</v>
      </c>
    </row>
    <row r="4" customHeight="1" spans="1:3">
      <c r="A4" s="93" t="s">
        <v>79</v>
      </c>
      <c r="B4" s="93" t="s">
        <v>2133</v>
      </c>
      <c r="C4" s="94"/>
    </row>
    <row r="5" customHeight="1" spans="1:2">
      <c r="A5" s="95" t="s">
        <v>2134</v>
      </c>
      <c r="B5" s="96">
        <f>+B6+B7</f>
        <v>28</v>
      </c>
    </row>
    <row r="6" customHeight="1" spans="1:2">
      <c r="A6" s="97" t="s">
        <v>2135</v>
      </c>
      <c r="B6" s="96">
        <v>14</v>
      </c>
    </row>
    <row r="7" customHeight="1" spans="1:2">
      <c r="A7" s="97" t="s">
        <v>2136</v>
      </c>
      <c r="B7" s="98">
        <v>14</v>
      </c>
    </row>
    <row r="8" customHeight="1" spans="1:2">
      <c r="A8" s="95" t="s">
        <v>2137</v>
      </c>
      <c r="B8" s="96">
        <f>+B9+B10</f>
        <v>2929.6896</v>
      </c>
    </row>
    <row r="9" customHeight="1" spans="1:2">
      <c r="A9" s="99" t="s">
        <v>2138</v>
      </c>
      <c r="B9" s="96">
        <f>2141+758.6896</f>
        <v>2899.6896</v>
      </c>
    </row>
    <row r="10" customHeight="1" spans="1:2">
      <c r="A10" s="97" t="s">
        <v>2139</v>
      </c>
      <c r="B10" s="96">
        <f>15+15</f>
        <v>30</v>
      </c>
    </row>
    <row r="11" customHeight="1" spans="1:2">
      <c r="A11" s="95" t="s">
        <v>2140</v>
      </c>
      <c r="B11" s="96">
        <f>+B12+B23+B26+B21</f>
        <v>77640.57</v>
      </c>
    </row>
    <row r="12" customHeight="1" spans="1:2">
      <c r="A12" s="95" t="s">
        <v>2141</v>
      </c>
      <c r="B12" s="96">
        <f>SUM(B13:B20)</f>
        <v>72086.3</v>
      </c>
    </row>
    <row r="13" customHeight="1" spans="1:2">
      <c r="A13" s="97" t="s">
        <v>2142</v>
      </c>
      <c r="B13" s="96">
        <f>15000+2689.15</f>
        <v>17689.15</v>
      </c>
    </row>
    <row r="14" customHeight="1" spans="1:2">
      <c r="A14" s="97" t="s">
        <v>2143</v>
      </c>
      <c r="B14" s="96">
        <f>37873.64+3540.98</f>
        <v>41414.62</v>
      </c>
    </row>
    <row r="15" customHeight="1" spans="1:2">
      <c r="A15" s="97" t="s">
        <v>2144</v>
      </c>
      <c r="B15" s="96">
        <v>748.85</v>
      </c>
    </row>
    <row r="16" customHeight="1" spans="1:2">
      <c r="A16" s="97" t="s">
        <v>2145</v>
      </c>
      <c r="B16" s="96">
        <f>800+1400</f>
        <v>2200</v>
      </c>
    </row>
    <row r="17" customHeight="1" spans="1:2">
      <c r="A17" s="97" t="s">
        <v>2146</v>
      </c>
      <c r="B17" s="96">
        <v>4926.36</v>
      </c>
    </row>
    <row r="18" customHeight="1" spans="1:2">
      <c r="A18" s="97" t="s">
        <v>1316</v>
      </c>
      <c r="B18" s="96">
        <v>1800</v>
      </c>
    </row>
    <row r="19" customHeight="1" spans="1:2">
      <c r="A19" s="97" t="s">
        <v>1317</v>
      </c>
      <c r="B19" s="96">
        <v>3100</v>
      </c>
    </row>
    <row r="20" customHeight="1" spans="1:2">
      <c r="A20" s="97" t="s">
        <v>2147</v>
      </c>
      <c r="B20" s="96">
        <v>207.32</v>
      </c>
    </row>
    <row r="21" customHeight="1" spans="1:2">
      <c r="A21" s="95" t="s">
        <v>2141</v>
      </c>
      <c r="B21" s="96">
        <f>B22</f>
        <v>1523</v>
      </c>
    </row>
    <row r="22" customHeight="1" spans="1:2">
      <c r="A22" s="97" t="s">
        <v>2143</v>
      </c>
      <c r="B22" s="96">
        <v>1523</v>
      </c>
    </row>
    <row r="23" customHeight="1" spans="1:2">
      <c r="A23" s="100" t="s">
        <v>2148</v>
      </c>
      <c r="B23" s="96">
        <f>B24+B25</f>
        <v>2136.63</v>
      </c>
    </row>
    <row r="24" customHeight="1" spans="1:2">
      <c r="A24" s="97" t="s">
        <v>2149</v>
      </c>
      <c r="B24" s="98">
        <f>1660+429.47</f>
        <v>2089.47</v>
      </c>
    </row>
    <row r="25" customHeight="1" spans="1:2">
      <c r="A25" s="97" t="s">
        <v>2150</v>
      </c>
      <c r="B25" s="98">
        <f>37+10.16</f>
        <v>47.16</v>
      </c>
    </row>
    <row r="26" customHeight="1" spans="1:2">
      <c r="A26" s="100" t="s">
        <v>2151</v>
      </c>
      <c r="B26" s="96">
        <f>+B27</f>
        <v>1894.64</v>
      </c>
    </row>
    <row r="27" customHeight="1" spans="1:2">
      <c r="A27" s="97" t="s">
        <v>2152</v>
      </c>
      <c r="B27" s="96">
        <f>1862+32.64</f>
        <v>1894.64</v>
      </c>
    </row>
    <row r="28" customHeight="1" spans="1:2">
      <c r="A28" s="95" t="s">
        <v>2153</v>
      </c>
      <c r="B28" s="96">
        <f>120+222.99</f>
        <v>342.99</v>
      </c>
    </row>
    <row r="29" customHeight="1" spans="1:2">
      <c r="A29" s="95" t="s">
        <v>2154</v>
      </c>
      <c r="B29" s="96"/>
    </row>
    <row r="30" customHeight="1" spans="1:2">
      <c r="A30" s="95" t="s">
        <v>2155</v>
      </c>
      <c r="B30" s="101">
        <v>0</v>
      </c>
    </row>
    <row r="31" customHeight="1" spans="1:2">
      <c r="A31" s="95" t="s">
        <v>2156</v>
      </c>
      <c r="B31" s="96">
        <f>54+1684+3000+840.33</f>
        <v>5578.33</v>
      </c>
    </row>
    <row r="32" customHeight="1" spans="1:2">
      <c r="A32" s="102" t="s">
        <v>2157</v>
      </c>
      <c r="B32" s="103">
        <f>+B5+B8+B11+B28+B29+B30+B31</f>
        <v>86519.5796</v>
      </c>
    </row>
    <row r="33" customHeight="1" spans="1:2">
      <c r="A33" s="104" t="s">
        <v>2158</v>
      </c>
      <c r="B33" s="96">
        <v>100</v>
      </c>
    </row>
    <row r="34" customHeight="1" spans="1:2">
      <c r="A34" s="104" t="s">
        <v>1382</v>
      </c>
      <c r="B34" s="96">
        <v>0</v>
      </c>
    </row>
    <row r="35" customHeight="1" spans="1:2">
      <c r="A35" s="104" t="s">
        <v>1383</v>
      </c>
      <c r="B35" s="96">
        <v>2588</v>
      </c>
    </row>
    <row r="36" customHeight="1" spans="1:2">
      <c r="A36" s="102" t="s">
        <v>115</v>
      </c>
      <c r="B36" s="103">
        <f>+B32+B33+B35</f>
        <v>89207.5796</v>
      </c>
    </row>
  </sheetData>
  <mergeCells count="1">
    <mergeCell ref="A2:B2"/>
  </mergeCells>
  <printOptions horizontalCentered="1"/>
  <pageMargins left="0.708661417322835" right="0.708661417322835" top="0.748031496062992" bottom="0.748031496062992" header="0.31496062992126" footer="0.31496062992126"/>
  <pageSetup paperSize="9" orientation="portrait"/>
  <headerFooter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9"/>
  <sheetViews>
    <sheetView showGridLines="0" workbookViewId="0">
      <selection activeCell="A23" sqref="A23"/>
    </sheetView>
  </sheetViews>
  <sheetFormatPr defaultColWidth="9" defaultRowHeight="24.9" customHeight="1" outlineLevelCol="1"/>
  <cols>
    <col min="1" max="1" width="49.225" customWidth="1"/>
    <col min="2" max="2" width="27.4416666666667" customWidth="1"/>
  </cols>
  <sheetData>
    <row r="1" customHeight="1" spans="1:1">
      <c r="A1" s="16" t="s">
        <v>2159</v>
      </c>
    </row>
    <row r="2" ht="33.75" customHeight="1" spans="1:2">
      <c r="A2" s="30" t="s">
        <v>2160</v>
      </c>
      <c r="B2" s="30"/>
    </row>
    <row r="3" customHeight="1" spans="1:2">
      <c r="A3" s="22"/>
      <c r="B3" s="23" t="s">
        <v>55</v>
      </c>
    </row>
    <row r="4" customHeight="1" spans="1:2">
      <c r="A4" s="77" t="s">
        <v>79</v>
      </c>
      <c r="B4" s="77" t="s">
        <v>2122</v>
      </c>
    </row>
    <row r="5" customHeight="1" spans="1:2">
      <c r="A5" s="84" t="s">
        <v>2123</v>
      </c>
      <c r="B5" s="85">
        <v>65000</v>
      </c>
    </row>
    <row r="6" customHeight="1" spans="1:2">
      <c r="A6" s="84" t="s">
        <v>2161</v>
      </c>
      <c r="B6" s="85">
        <v>65000</v>
      </c>
    </row>
    <row r="7" customHeight="1" spans="1:2">
      <c r="A7" s="84" t="s">
        <v>2125</v>
      </c>
      <c r="B7" s="86"/>
    </row>
    <row r="8" customHeight="1" spans="1:2">
      <c r="A8" s="84" t="s">
        <v>2126</v>
      </c>
      <c r="B8" s="86"/>
    </row>
    <row r="9" customHeight="1" spans="1:2">
      <c r="A9" s="84" t="s">
        <v>2127</v>
      </c>
      <c r="B9" s="85">
        <v>1697</v>
      </c>
    </row>
    <row r="10" customHeight="1" spans="1:2">
      <c r="A10" s="81"/>
      <c r="B10" s="86"/>
    </row>
    <row r="11" customHeight="1" spans="1:2">
      <c r="A11" s="84" t="s">
        <v>2128</v>
      </c>
      <c r="B11" s="85">
        <v>1862</v>
      </c>
    </row>
    <row r="12" customHeight="1" spans="1:2">
      <c r="A12" s="84" t="s">
        <v>2129</v>
      </c>
      <c r="B12" s="85">
        <v>3000</v>
      </c>
    </row>
    <row r="13" customHeight="1" spans="1:2">
      <c r="A13" s="81"/>
      <c r="B13" s="86"/>
    </row>
    <row r="14" customHeight="1" spans="1:2">
      <c r="A14" s="81"/>
      <c r="B14" s="86"/>
    </row>
    <row r="15" customHeight="1" spans="1:2">
      <c r="A15" s="87" t="s">
        <v>2130</v>
      </c>
      <c r="B15" s="88">
        <f>+B5+B9+B11+B12</f>
        <v>71559</v>
      </c>
    </row>
    <row r="16" customHeight="1" spans="1:2">
      <c r="A16" s="32"/>
      <c r="B16" s="86"/>
    </row>
    <row r="17" customHeight="1" spans="1:2">
      <c r="A17" s="32" t="s">
        <v>1300</v>
      </c>
      <c r="B17" s="85">
        <v>11033</v>
      </c>
    </row>
    <row r="18" customHeight="1" spans="1:2">
      <c r="A18" s="89"/>
      <c r="B18" s="86"/>
    </row>
    <row r="19" customHeight="1" spans="1:2">
      <c r="A19" s="35" t="s">
        <v>73</v>
      </c>
      <c r="B19" s="36">
        <f>+B15+B17+B18</f>
        <v>82592</v>
      </c>
    </row>
  </sheetData>
  <mergeCells count="1">
    <mergeCell ref="A2:B2"/>
  </mergeCells>
  <printOptions horizontalCentered="1"/>
  <pageMargins left="0.708661417322835" right="0.708661417322835" top="0.748031496062992" bottom="0.748031496062992" header="0.31496062992126" footer="0.31496062992126"/>
  <pageSetup paperSize="9" orientation="portrait"/>
  <headerFooter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2"/>
  <sheetViews>
    <sheetView showGridLines="0" workbookViewId="0">
      <selection activeCell="O35" sqref="O35"/>
    </sheetView>
  </sheetViews>
  <sheetFormatPr defaultColWidth="9" defaultRowHeight="24.9" customHeight="1" outlineLevelCol="2"/>
  <cols>
    <col min="1" max="1" width="23.375" style="37" customWidth="1"/>
    <col min="2" max="2" width="47.625" customWidth="1"/>
    <col min="3" max="3" width="23.775" customWidth="1"/>
  </cols>
  <sheetData>
    <row r="1" customHeight="1" spans="1:2">
      <c r="A1" s="16" t="s">
        <v>2162</v>
      </c>
      <c r="B1" s="16"/>
    </row>
    <row r="2" customHeight="1" spans="1:3">
      <c r="A2" s="20" t="s">
        <v>2163</v>
      </c>
      <c r="B2" s="20"/>
      <c r="C2" s="20"/>
    </row>
    <row r="3" customHeight="1" spans="1:3">
      <c r="A3" s="38"/>
      <c r="B3" s="22"/>
      <c r="C3" s="23" t="s">
        <v>55</v>
      </c>
    </row>
    <row r="4" customHeight="1" spans="1:3">
      <c r="A4" s="24" t="s">
        <v>1493</v>
      </c>
      <c r="B4" s="24" t="s">
        <v>1361</v>
      </c>
      <c r="C4" s="77" t="s">
        <v>2133</v>
      </c>
    </row>
    <row r="5" customHeight="1" spans="1:3">
      <c r="A5" s="78">
        <v>207</v>
      </c>
      <c r="B5" s="79" t="s">
        <v>450</v>
      </c>
      <c r="C5" s="14">
        <f>+C6+C7</f>
        <v>14</v>
      </c>
    </row>
    <row r="6" customHeight="1" spans="1:3">
      <c r="A6" s="80">
        <v>20707</v>
      </c>
      <c r="B6" s="81" t="s">
        <v>2135</v>
      </c>
      <c r="C6" s="11">
        <v>0</v>
      </c>
    </row>
    <row r="7" customHeight="1" spans="1:3">
      <c r="A7" s="80">
        <v>20702</v>
      </c>
      <c r="B7" s="81" t="s">
        <v>2164</v>
      </c>
      <c r="C7" s="11">
        <v>14</v>
      </c>
    </row>
    <row r="8" customHeight="1" spans="1:3">
      <c r="A8" s="78">
        <v>208</v>
      </c>
      <c r="B8" s="79" t="s">
        <v>492</v>
      </c>
      <c r="C8" s="14">
        <f>SUM(C9:C10)</f>
        <v>774</v>
      </c>
    </row>
    <row r="9" customHeight="1" spans="1:3">
      <c r="A9" s="80">
        <v>20822</v>
      </c>
      <c r="B9" s="81" t="s">
        <v>2165</v>
      </c>
      <c r="C9" s="11">
        <v>759</v>
      </c>
    </row>
    <row r="10" customHeight="1" spans="1:3">
      <c r="A10" s="80">
        <v>2082201</v>
      </c>
      <c r="B10" s="81" t="s">
        <v>2166</v>
      </c>
      <c r="C10" s="11">
        <v>15</v>
      </c>
    </row>
    <row r="11" customHeight="1" spans="1:3">
      <c r="A11" s="78">
        <v>212</v>
      </c>
      <c r="B11" s="79" t="s">
        <v>736</v>
      </c>
      <c r="C11" s="14">
        <f>+C12+C21+C24</f>
        <v>77641</v>
      </c>
    </row>
    <row r="12" customHeight="1" spans="1:3">
      <c r="A12" s="80">
        <v>21208</v>
      </c>
      <c r="B12" s="81" t="s">
        <v>2167</v>
      </c>
      <c r="C12" s="11">
        <f>SUM(C13:C20)</f>
        <v>73609</v>
      </c>
    </row>
    <row r="13" customHeight="1" spans="1:3">
      <c r="A13" s="80">
        <v>2120801</v>
      </c>
      <c r="B13" s="81" t="s">
        <v>2142</v>
      </c>
      <c r="C13" s="11">
        <v>17689</v>
      </c>
    </row>
    <row r="14" customHeight="1" spans="1:3">
      <c r="A14" s="80">
        <v>2120802</v>
      </c>
      <c r="B14" s="81" t="s">
        <v>2143</v>
      </c>
      <c r="C14" s="11">
        <v>42938</v>
      </c>
    </row>
    <row r="15" customHeight="1" spans="1:3">
      <c r="A15" s="80">
        <v>2120803</v>
      </c>
      <c r="B15" s="81" t="s">
        <v>2144</v>
      </c>
      <c r="C15" s="11">
        <v>749</v>
      </c>
    </row>
    <row r="16" customHeight="1" spans="1:3">
      <c r="A16" s="80">
        <v>2120804</v>
      </c>
      <c r="B16" s="81" t="s">
        <v>2145</v>
      </c>
      <c r="C16" s="11">
        <v>2200</v>
      </c>
    </row>
    <row r="17" customHeight="1" spans="1:3">
      <c r="A17" s="80">
        <v>2120809</v>
      </c>
      <c r="B17" s="81" t="s">
        <v>2146</v>
      </c>
      <c r="C17" s="11">
        <v>4926</v>
      </c>
    </row>
    <row r="18" customHeight="1" spans="1:3">
      <c r="A18" s="80">
        <v>2120814</v>
      </c>
      <c r="B18" s="81" t="s">
        <v>1316</v>
      </c>
      <c r="C18" s="11">
        <v>1800</v>
      </c>
    </row>
    <row r="19" customHeight="1" spans="1:3">
      <c r="A19" s="80">
        <v>2120815</v>
      </c>
      <c r="B19" s="81" t="s">
        <v>1317</v>
      </c>
      <c r="C19" s="11">
        <v>3100</v>
      </c>
    </row>
    <row r="20" customHeight="1" spans="1:3">
      <c r="A20" s="80">
        <v>2120899</v>
      </c>
      <c r="B20" s="81" t="s">
        <v>2147</v>
      </c>
      <c r="C20" s="11">
        <v>207</v>
      </c>
    </row>
    <row r="21" customHeight="1" spans="1:3">
      <c r="A21" s="80">
        <v>21213</v>
      </c>
      <c r="B21" s="81" t="s">
        <v>2168</v>
      </c>
      <c r="C21" s="11">
        <f>+C22+C23</f>
        <v>2137</v>
      </c>
    </row>
    <row r="22" customHeight="1" spans="1:3">
      <c r="A22" s="80">
        <v>2121301</v>
      </c>
      <c r="B22" s="81" t="s">
        <v>2169</v>
      </c>
      <c r="C22" s="11">
        <v>2090</v>
      </c>
    </row>
    <row r="23" customHeight="1" spans="1:3">
      <c r="A23" s="80">
        <v>2121399</v>
      </c>
      <c r="B23" s="81" t="s">
        <v>2170</v>
      </c>
      <c r="C23" s="11">
        <v>47</v>
      </c>
    </row>
    <row r="24" customHeight="1" spans="1:3">
      <c r="A24" s="80">
        <v>21214</v>
      </c>
      <c r="B24" s="81" t="s">
        <v>2151</v>
      </c>
      <c r="C24" s="11">
        <f>+C25</f>
        <v>1895</v>
      </c>
    </row>
    <row r="25" customHeight="1" spans="1:3">
      <c r="A25" s="80">
        <v>2121401</v>
      </c>
      <c r="B25" s="81" t="s">
        <v>2171</v>
      </c>
      <c r="C25" s="11">
        <v>1895</v>
      </c>
    </row>
    <row r="26" customHeight="1" spans="1:3">
      <c r="A26" s="78">
        <v>213</v>
      </c>
      <c r="B26" s="79" t="s">
        <v>2172</v>
      </c>
      <c r="C26" s="14">
        <v>223</v>
      </c>
    </row>
    <row r="27" customHeight="1" spans="1:3">
      <c r="A27" s="80">
        <v>21369</v>
      </c>
      <c r="B27" s="81" t="s">
        <v>2173</v>
      </c>
      <c r="C27" s="11">
        <v>223</v>
      </c>
    </row>
    <row r="28" customHeight="1" spans="1:3">
      <c r="A28" s="80">
        <v>2136999</v>
      </c>
      <c r="B28" s="81" t="s">
        <v>2174</v>
      </c>
      <c r="C28" s="11">
        <v>223</v>
      </c>
    </row>
    <row r="29" customHeight="1" spans="1:3">
      <c r="A29" s="78">
        <v>229</v>
      </c>
      <c r="B29" s="79" t="s">
        <v>1333</v>
      </c>
      <c r="C29" s="14">
        <v>840</v>
      </c>
    </row>
    <row r="30" customHeight="1" spans="1:3">
      <c r="A30" s="80">
        <v>22960</v>
      </c>
      <c r="B30" s="81" t="s">
        <v>1339</v>
      </c>
      <c r="C30" s="11">
        <v>840</v>
      </c>
    </row>
    <row r="31" customHeight="1" spans="1:3">
      <c r="A31" s="80">
        <v>2296002</v>
      </c>
      <c r="B31" s="81" t="s">
        <v>2175</v>
      </c>
      <c r="C31" s="11">
        <v>460</v>
      </c>
    </row>
    <row r="32" customHeight="1" spans="1:3">
      <c r="A32" s="80">
        <v>2296003</v>
      </c>
      <c r="B32" s="81" t="s">
        <v>2176</v>
      </c>
      <c r="C32" s="11">
        <v>380</v>
      </c>
    </row>
    <row r="33" customHeight="1" spans="1:3">
      <c r="A33" s="78">
        <v>232</v>
      </c>
      <c r="B33" s="79" t="s">
        <v>1131</v>
      </c>
      <c r="C33" s="14">
        <v>3000</v>
      </c>
    </row>
    <row r="34" customHeight="1" spans="1:3">
      <c r="A34" s="80">
        <v>23204</v>
      </c>
      <c r="B34" s="81" t="s">
        <v>2177</v>
      </c>
      <c r="C34" s="11">
        <v>3000</v>
      </c>
    </row>
    <row r="35" customHeight="1" spans="1:3">
      <c r="A35" s="80">
        <v>2320498</v>
      </c>
      <c r="B35" s="81" t="s">
        <v>2178</v>
      </c>
      <c r="C35" s="11">
        <v>3000</v>
      </c>
    </row>
    <row r="36" customHeight="1" spans="1:3">
      <c r="A36" s="80"/>
      <c r="B36" s="79" t="s">
        <v>2158</v>
      </c>
      <c r="C36" s="11">
        <v>100</v>
      </c>
    </row>
    <row r="37" customHeight="1" spans="1:3">
      <c r="A37" s="80"/>
      <c r="B37" s="79" t="s">
        <v>1382</v>
      </c>
      <c r="C37" s="11">
        <v>0</v>
      </c>
    </row>
    <row r="38" customHeight="1" spans="1:3">
      <c r="A38" s="80"/>
      <c r="B38" s="79" t="s">
        <v>1383</v>
      </c>
      <c r="C38" s="11"/>
    </row>
    <row r="39" customHeight="1" spans="1:3">
      <c r="A39" s="34"/>
      <c r="B39" s="32"/>
      <c r="C39" s="82"/>
    </row>
    <row r="40" customHeight="1" spans="1:3">
      <c r="A40" s="35" t="s">
        <v>2157</v>
      </c>
      <c r="B40" s="35"/>
      <c r="C40" s="83">
        <f>+C11+C36+C38+C8+C5+C29+C26+C33</f>
        <v>82592</v>
      </c>
    </row>
    <row r="42" customHeight="1" spans="3:3">
      <c r="C42" s="15"/>
    </row>
  </sheetData>
  <mergeCells count="1">
    <mergeCell ref="A2:C2"/>
  </mergeCells>
  <printOptions horizontalCentered="1"/>
  <pageMargins left="0.708661417322835" right="0.708661417322835" top="0.748031496062992" bottom="0.748031496062992" header="0.31496062992126" footer="0.31496062992126"/>
  <pageSetup paperSize="9" orientation="portrait"/>
  <headerFooter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29"/>
  <sheetViews>
    <sheetView showGridLines="0" showZeros="0" zoomScale="115" zoomScaleNormal="115" workbookViewId="0">
      <selection activeCell="A14" sqref="A14"/>
    </sheetView>
  </sheetViews>
  <sheetFormatPr defaultColWidth="9.10833333333333" defaultRowHeight="12.75" outlineLevelCol="1"/>
  <cols>
    <col min="1" max="1" width="63.225" style="58" customWidth="1"/>
    <col min="2" max="2" width="17" style="59" customWidth="1"/>
    <col min="3" max="16384" width="9.10833333333333" style="58"/>
  </cols>
  <sheetData>
    <row r="1" spans="1:1">
      <c r="A1" s="60" t="s">
        <v>2179</v>
      </c>
    </row>
    <row r="2" ht="30.75" customHeight="1" spans="1:2">
      <c r="A2" s="61" t="s">
        <v>2180</v>
      </c>
      <c r="B2" s="61"/>
    </row>
    <row r="3" ht="18.9" customHeight="1" spans="1:2">
      <c r="A3" s="62"/>
      <c r="B3" s="63" t="s">
        <v>55</v>
      </c>
    </row>
    <row r="4" s="54" customFormat="1" ht="18.9" customHeight="1" spans="1:2">
      <c r="A4" s="64" t="s">
        <v>79</v>
      </c>
      <c r="B4" s="65" t="s">
        <v>2181</v>
      </c>
    </row>
    <row r="5" s="44" customFormat="1" ht="18.9" customHeight="1" spans="1:2">
      <c r="A5" s="66" t="s">
        <v>2182</v>
      </c>
      <c r="B5" s="67">
        <f>SUM(B6:B7)</f>
        <v>14</v>
      </c>
    </row>
    <row r="6" ht="18.9" customHeight="1" spans="1:2">
      <c r="A6" s="68" t="s">
        <v>2183</v>
      </c>
      <c r="B6" s="69">
        <v>14</v>
      </c>
    </row>
    <row r="7" ht="18.9" customHeight="1" spans="1:2">
      <c r="A7" s="68" t="s">
        <v>2184</v>
      </c>
      <c r="B7" s="69"/>
    </row>
    <row r="8" ht="18.9" customHeight="1" spans="1:2">
      <c r="A8" s="70"/>
      <c r="B8" s="69"/>
    </row>
    <row r="9" ht="18.9" customHeight="1" spans="1:2">
      <c r="A9" s="66" t="s">
        <v>2185</v>
      </c>
      <c r="B9" s="71">
        <f>SUM(B10:B12)</f>
        <v>2156.12</v>
      </c>
    </row>
    <row r="10" ht="18.9" customHeight="1" spans="1:2">
      <c r="A10" s="68" t="s">
        <v>2186</v>
      </c>
      <c r="B10" s="72">
        <f>4729.12-2588</f>
        <v>2141.12</v>
      </c>
    </row>
    <row r="11" ht="18.9" customHeight="1" spans="1:2">
      <c r="A11" s="68" t="s">
        <v>2187</v>
      </c>
      <c r="B11" s="69">
        <v>15</v>
      </c>
    </row>
    <row r="12" ht="18.9" customHeight="1" spans="1:2">
      <c r="A12" s="73"/>
      <c r="B12" s="69"/>
    </row>
    <row r="13" ht="18.9" customHeight="1" spans="1:2">
      <c r="A13" s="66" t="s">
        <v>2188</v>
      </c>
      <c r="B13" s="67">
        <f>SUM(B14:B16)</f>
        <v>0</v>
      </c>
    </row>
    <row r="14" ht="18.9" customHeight="1" spans="1:2">
      <c r="A14" s="68" t="s">
        <v>2189</v>
      </c>
      <c r="B14" s="69"/>
    </row>
    <row r="15" ht="18.9" customHeight="1" spans="1:2">
      <c r="A15" s="68" t="s">
        <v>2190</v>
      </c>
      <c r="B15" s="69"/>
    </row>
    <row r="16" ht="18.9" customHeight="1" spans="1:2">
      <c r="A16" s="73"/>
      <c r="B16" s="69"/>
    </row>
    <row r="17" ht="18.9" customHeight="1" spans="1:2">
      <c r="A17" s="66" t="s">
        <v>2191</v>
      </c>
      <c r="B17" s="67">
        <f>SUM(B18:B19)</f>
        <v>120</v>
      </c>
    </row>
    <row r="18" ht="18.9" customHeight="1" spans="1:2">
      <c r="A18" s="68" t="s">
        <v>2192</v>
      </c>
      <c r="B18" s="69"/>
    </row>
    <row r="19" ht="18.9" customHeight="1" spans="1:2">
      <c r="A19" s="68" t="s">
        <v>2193</v>
      </c>
      <c r="B19" s="69">
        <v>120</v>
      </c>
    </row>
    <row r="20" ht="18.9" customHeight="1" spans="1:2">
      <c r="A20" s="73"/>
      <c r="B20" s="69"/>
    </row>
    <row r="21" ht="18.9" customHeight="1" spans="1:2">
      <c r="A21" s="66" t="s">
        <v>2194</v>
      </c>
      <c r="B21" s="67">
        <f>+B22</f>
        <v>0</v>
      </c>
    </row>
    <row r="22" ht="18.9" customHeight="1" spans="1:2">
      <c r="A22" s="74" t="s">
        <v>2195</v>
      </c>
      <c r="B22" s="69"/>
    </row>
    <row r="23" ht="18.9" customHeight="1" spans="1:2">
      <c r="A23" s="73"/>
      <c r="B23" s="69"/>
    </row>
    <row r="24" ht="18.9" customHeight="1" spans="1:2">
      <c r="A24" s="66" t="s">
        <v>2196</v>
      </c>
      <c r="B24" s="71">
        <f>SUM(B25:B27)</f>
        <v>1737.82</v>
      </c>
    </row>
    <row r="25" ht="18.9" customHeight="1" spans="1:2">
      <c r="A25" s="68" t="s">
        <v>2197</v>
      </c>
      <c r="B25" s="69"/>
    </row>
    <row r="26" ht="18.9" customHeight="1" spans="1:2">
      <c r="A26" s="68" t="s">
        <v>2198</v>
      </c>
      <c r="B26" s="72">
        <v>53.93</v>
      </c>
    </row>
    <row r="27" ht="18.9" customHeight="1" spans="1:2">
      <c r="A27" s="70" t="s">
        <v>2199</v>
      </c>
      <c r="B27" s="72">
        <v>1683.89</v>
      </c>
    </row>
    <row r="28" ht="18.9" customHeight="1" spans="1:2">
      <c r="A28" s="70"/>
      <c r="B28" s="69"/>
    </row>
    <row r="29" ht="18.9" customHeight="1" spans="1:2">
      <c r="A29" s="75" t="s">
        <v>2200</v>
      </c>
      <c r="B29" s="76">
        <f>B24+B17+B13+B9+B5+B21</f>
        <v>4027.94</v>
      </c>
    </row>
  </sheetData>
  <mergeCells count="1">
    <mergeCell ref="A2:B2"/>
  </mergeCells>
  <printOptions horizontalCentered="1"/>
  <pageMargins left="0.748031496062992" right="0.748031496062992" top="0.78740157480315" bottom="0.78740157480315" header="0.15748031496063" footer="0.590551181102362"/>
  <pageSetup paperSize="9" firstPageNumber="3" fitToHeight="10" orientation="portrait" useFirstPageNumber="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5"/>
  <sheetViews>
    <sheetView workbookViewId="0">
      <selection activeCell="B4" sqref="B4"/>
    </sheetView>
  </sheetViews>
  <sheetFormatPr defaultColWidth="8.89166666666667" defaultRowHeight="28" customHeight="1" outlineLevelRow="4" outlineLevelCol="1"/>
  <cols>
    <col min="1" max="1" width="42.4416666666667" style="37" customWidth="1"/>
    <col min="2" max="2" width="54.6666666666667" style="37" customWidth="1"/>
    <col min="3" max="16384" width="8.89166666666667" style="37"/>
  </cols>
  <sheetData>
    <row r="1" s="43" customFormat="1" ht="47" customHeight="1" spans="1:2">
      <c r="A1" s="45" t="s">
        <v>2201</v>
      </c>
      <c r="B1" s="45"/>
    </row>
    <row r="2" s="37" customFormat="1" customHeight="1" spans="2:2">
      <c r="B2" s="37" t="s">
        <v>55</v>
      </c>
    </row>
    <row r="3" s="37" customFormat="1" customHeight="1" spans="1:2">
      <c r="A3" s="55" t="s">
        <v>1252</v>
      </c>
      <c r="B3" s="55" t="s">
        <v>1256</v>
      </c>
    </row>
    <row r="4" s="54" customFormat="1" customHeight="1" spans="1:2">
      <c r="A4" s="56" t="s">
        <v>1257</v>
      </c>
      <c r="B4" s="57">
        <f>B5</f>
        <v>4027.94</v>
      </c>
    </row>
    <row r="5" s="44" customFormat="1" customHeight="1" spans="1:2">
      <c r="A5" s="56" t="s">
        <v>1258</v>
      </c>
      <c r="B5" s="57">
        <f>表二十九!B29</f>
        <v>4027.94</v>
      </c>
    </row>
  </sheetData>
  <mergeCells count="1">
    <mergeCell ref="A1:B1"/>
  </mergeCells>
  <pageMargins left="0.75" right="0.75" top="1" bottom="1" header="0.5" footer="0.5"/>
  <headerFooter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1"/>
  <sheetViews>
    <sheetView workbookViewId="0">
      <selection activeCell="B17" sqref="B17"/>
    </sheetView>
  </sheetViews>
  <sheetFormatPr defaultColWidth="8.89166666666667" defaultRowHeight="28" customHeight="1" outlineLevelCol="1"/>
  <cols>
    <col min="1" max="1" width="42.4416666666667" style="37" customWidth="1"/>
    <col min="2" max="2" width="49.5" style="37" customWidth="1"/>
    <col min="3" max="16384" width="8.89166666666667" style="37"/>
  </cols>
  <sheetData>
    <row r="1" s="43" customFormat="1" ht="47" customHeight="1" spans="1:2">
      <c r="A1" s="45" t="s">
        <v>2202</v>
      </c>
      <c r="B1" s="45"/>
    </row>
    <row r="2" s="37" customFormat="1" customHeight="1" spans="2:2">
      <c r="B2" s="37" t="s">
        <v>55</v>
      </c>
    </row>
    <row r="3" s="37" customFormat="1" customHeight="1" spans="1:2">
      <c r="A3" s="46" t="s">
        <v>1361</v>
      </c>
      <c r="B3" s="46" t="s">
        <v>1362</v>
      </c>
    </row>
    <row r="4" s="44" customFormat="1" customHeight="1" spans="1:2">
      <c r="A4" s="47" t="s">
        <v>2203</v>
      </c>
      <c r="B4" s="48">
        <v>14</v>
      </c>
    </row>
    <row r="5" customHeight="1" spans="1:2">
      <c r="A5" s="47" t="s">
        <v>2204</v>
      </c>
      <c r="B5" s="49">
        <f>4729.12-2588</f>
        <v>2141.12</v>
      </c>
    </row>
    <row r="6" customHeight="1" spans="1:2">
      <c r="A6" s="47" t="s">
        <v>2205</v>
      </c>
      <c r="B6" s="48">
        <v>15</v>
      </c>
    </row>
    <row r="7" customHeight="1" spans="1:2">
      <c r="A7" s="47" t="s">
        <v>2206</v>
      </c>
      <c r="B7" s="48">
        <v>120</v>
      </c>
    </row>
    <row r="8" customHeight="1" spans="1:2">
      <c r="A8" s="47" t="s">
        <v>2207</v>
      </c>
      <c r="B8" s="49">
        <v>53.93</v>
      </c>
    </row>
    <row r="9" customHeight="1" spans="1:2">
      <c r="A9" s="50" t="s">
        <v>2208</v>
      </c>
      <c r="B9" s="49">
        <v>1683.89</v>
      </c>
    </row>
    <row r="10" customHeight="1" spans="1:2">
      <c r="A10" s="51"/>
      <c r="B10" s="48"/>
    </row>
    <row r="11" customHeight="1" spans="1:2">
      <c r="A11" s="52" t="s">
        <v>2200</v>
      </c>
      <c r="B11" s="53">
        <f>SUM(B4:B10)</f>
        <v>4027.94</v>
      </c>
    </row>
  </sheetData>
  <mergeCells count="1">
    <mergeCell ref="A1:B1"/>
  </mergeCells>
  <pageMargins left="0.75" right="0.75" top="1" bottom="1" header="0.5" footer="0.5"/>
  <headerFooter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5"/>
  <sheetViews>
    <sheetView workbookViewId="0">
      <selection activeCell="E14" sqref="E14"/>
    </sheetView>
  </sheetViews>
  <sheetFormatPr defaultColWidth="9" defaultRowHeight="24.9" customHeight="1" outlineLevelRow="4" outlineLevelCol="2"/>
  <cols>
    <col min="1" max="1" width="17.225" style="37" customWidth="1"/>
    <col min="2" max="3" width="32" customWidth="1"/>
  </cols>
  <sheetData>
    <row r="1" customFormat="1" customHeight="1" spans="1:1">
      <c r="A1" s="1" t="s">
        <v>2209</v>
      </c>
    </row>
    <row r="2" ht="54.75" customHeight="1" spans="1:3">
      <c r="A2" s="20" t="s">
        <v>2210</v>
      </c>
      <c r="B2" s="20"/>
      <c r="C2" s="20"/>
    </row>
    <row r="3" customHeight="1" spans="1:3">
      <c r="A3" s="38"/>
      <c r="B3" s="22"/>
      <c r="C3" s="39" t="s">
        <v>1261</v>
      </c>
    </row>
    <row r="4" ht="59.25" customHeight="1" spans="1:3">
      <c r="A4" s="40" t="s">
        <v>1262</v>
      </c>
      <c r="B4" s="40" t="s">
        <v>1357</v>
      </c>
      <c r="C4" s="40" t="s">
        <v>1358</v>
      </c>
    </row>
    <row r="5" ht="59.25" customHeight="1" spans="1:3">
      <c r="A5" s="41" t="s">
        <v>1265</v>
      </c>
      <c r="B5" s="42">
        <v>34.3</v>
      </c>
      <c r="C5" s="42">
        <v>34.3</v>
      </c>
    </row>
  </sheetData>
  <mergeCells count="1">
    <mergeCell ref="A2:C2"/>
  </mergeCells>
  <pageMargins left="0.75" right="0.75" top="1" bottom="1" header="0.5" footer="0.5"/>
  <headerFooter/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1"/>
  <sheetViews>
    <sheetView showGridLines="0" workbookViewId="0">
      <selection activeCell="F23" sqref="F23"/>
    </sheetView>
  </sheetViews>
  <sheetFormatPr defaultColWidth="9" defaultRowHeight="24.9" customHeight="1" outlineLevelCol="1"/>
  <cols>
    <col min="1" max="1" width="50" customWidth="1"/>
    <col min="2" max="2" width="28.8916666666667" customWidth="1"/>
  </cols>
  <sheetData>
    <row r="1" customHeight="1" spans="1:1">
      <c r="A1" s="16" t="s">
        <v>2211</v>
      </c>
    </row>
    <row r="2" customHeight="1" spans="1:2">
      <c r="A2" s="30" t="s">
        <v>2212</v>
      </c>
      <c r="B2" s="30"/>
    </row>
    <row r="3" customHeight="1" spans="1:2">
      <c r="A3" s="22"/>
      <c r="B3" s="23" t="s">
        <v>55</v>
      </c>
    </row>
    <row r="4" customHeight="1" spans="1:2">
      <c r="A4" s="31" t="s">
        <v>1361</v>
      </c>
      <c r="B4" s="31" t="s">
        <v>1362</v>
      </c>
    </row>
    <row r="5" customHeight="1" spans="1:2">
      <c r="A5" s="32" t="s">
        <v>1363</v>
      </c>
      <c r="B5" s="33"/>
    </row>
    <row r="6" customHeight="1" spans="1:2">
      <c r="A6" s="34" t="s">
        <v>1364</v>
      </c>
      <c r="B6" s="33"/>
    </row>
    <row r="7" customHeight="1" spans="1:2">
      <c r="A7" s="32"/>
      <c r="B7" s="33"/>
    </row>
    <row r="8" customHeight="1" spans="1:2">
      <c r="A8" s="32"/>
      <c r="B8" s="33"/>
    </row>
    <row r="9" customHeight="1" spans="1:2">
      <c r="A9" s="32" t="s">
        <v>1365</v>
      </c>
      <c r="B9" s="11">
        <f>+B10</f>
        <v>0</v>
      </c>
    </row>
    <row r="10" customHeight="1" spans="1:2">
      <c r="A10" s="34" t="s">
        <v>2213</v>
      </c>
      <c r="B10" s="11"/>
    </row>
    <row r="11" customHeight="1" spans="1:2">
      <c r="A11" s="32"/>
      <c r="B11" s="33"/>
    </row>
    <row r="12" customHeight="1" spans="1:2">
      <c r="A12" s="32" t="s">
        <v>1368</v>
      </c>
      <c r="B12" s="33"/>
    </row>
    <row r="13" customHeight="1" spans="1:2">
      <c r="A13" s="32"/>
      <c r="B13" s="33"/>
    </row>
    <row r="14" customHeight="1" spans="1:2">
      <c r="A14" s="32" t="s">
        <v>1369</v>
      </c>
      <c r="B14" s="33"/>
    </row>
    <row r="15" customHeight="1" spans="1:2">
      <c r="A15" s="32"/>
      <c r="B15" s="33"/>
    </row>
    <row r="16" customHeight="1" spans="1:2">
      <c r="A16" s="32" t="s">
        <v>1370</v>
      </c>
      <c r="B16" s="11">
        <f>+B17</f>
        <v>300</v>
      </c>
    </row>
    <row r="17" customHeight="1" spans="1:2">
      <c r="A17" s="27" t="s">
        <v>2214</v>
      </c>
      <c r="B17" s="11">
        <v>300</v>
      </c>
    </row>
    <row r="18" customHeight="1" spans="1:2">
      <c r="A18" s="35" t="s">
        <v>1371</v>
      </c>
      <c r="B18" s="36">
        <f>+B5+B9+B12+B15+B16</f>
        <v>300</v>
      </c>
    </row>
    <row r="19" customHeight="1" spans="1:2">
      <c r="A19" s="32" t="s">
        <v>1372</v>
      </c>
      <c r="B19" s="11">
        <v>300</v>
      </c>
    </row>
    <row r="20" customHeight="1" spans="1:2">
      <c r="A20" s="32" t="s">
        <v>1300</v>
      </c>
      <c r="B20" s="11">
        <v>0</v>
      </c>
    </row>
    <row r="21" customHeight="1" spans="1:2">
      <c r="A21" s="35" t="s">
        <v>73</v>
      </c>
      <c r="B21" s="36">
        <f>+B18+B20+B19</f>
        <v>600</v>
      </c>
    </row>
  </sheetData>
  <mergeCells count="1">
    <mergeCell ref="A2:B2"/>
  </mergeCells>
  <printOptions horizontalCentered="1"/>
  <pageMargins left="0.708661417322835" right="0.708661417322835" top="0.748031496062992" bottom="0.748031496062992" header="0.31496062992126" footer="0.31496062992126"/>
  <pageSetup paperSize="9" orientation="portrait"/>
  <headerFooter/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8"/>
  <sheetViews>
    <sheetView showGridLines="0" workbookViewId="0">
      <selection activeCell="C12" sqref="C12"/>
    </sheetView>
  </sheetViews>
  <sheetFormatPr defaultColWidth="9" defaultRowHeight="24.9" customHeight="1" outlineLevelCol="2"/>
  <cols>
    <col min="1" max="1" width="20.75" customWidth="1"/>
    <col min="2" max="2" width="48.5" customWidth="1"/>
  </cols>
  <sheetData>
    <row r="1" customHeight="1" spans="1:1">
      <c r="A1" s="1" t="s">
        <v>2215</v>
      </c>
    </row>
    <row r="2" ht="34.5" customHeight="1" spans="1:3">
      <c r="A2" s="20" t="s">
        <v>2216</v>
      </c>
      <c r="B2" s="20"/>
      <c r="C2" s="20"/>
    </row>
    <row r="3" customHeight="1" spans="1:3">
      <c r="A3" s="22"/>
      <c r="B3" s="23"/>
      <c r="C3" t="s">
        <v>55</v>
      </c>
    </row>
    <row r="4" customHeight="1" spans="1:3">
      <c r="A4" s="24" t="s">
        <v>1493</v>
      </c>
      <c r="B4" s="25" t="s">
        <v>1361</v>
      </c>
      <c r="C4" s="25" t="s">
        <v>1362</v>
      </c>
    </row>
    <row r="5" customHeight="1" spans="1:3">
      <c r="A5" s="24">
        <v>208</v>
      </c>
      <c r="B5" s="26" t="s">
        <v>492</v>
      </c>
      <c r="C5" s="25"/>
    </row>
    <row r="6" customHeight="1" spans="1:3">
      <c r="A6" s="24">
        <v>223</v>
      </c>
      <c r="B6" s="26" t="s">
        <v>2217</v>
      </c>
      <c r="C6" s="25">
        <f>+C7+C9+C10</f>
        <v>600</v>
      </c>
    </row>
    <row r="7" customHeight="1" spans="1:3">
      <c r="A7" s="24">
        <v>22301</v>
      </c>
      <c r="B7" s="26" t="s">
        <v>2218</v>
      </c>
      <c r="C7" s="28">
        <v>300</v>
      </c>
    </row>
    <row r="8" customHeight="1" spans="1:3">
      <c r="A8" s="24">
        <v>2230199</v>
      </c>
      <c r="B8" s="27" t="s">
        <v>2219</v>
      </c>
      <c r="C8" s="28">
        <v>300</v>
      </c>
    </row>
    <row r="9" customHeight="1" spans="1:3">
      <c r="A9" s="24">
        <v>22302</v>
      </c>
      <c r="B9" s="26" t="s">
        <v>2220</v>
      </c>
      <c r="C9" s="25"/>
    </row>
    <row r="10" customHeight="1" spans="1:3">
      <c r="A10" s="24">
        <v>22399</v>
      </c>
      <c r="B10" s="27" t="s">
        <v>2221</v>
      </c>
      <c r="C10" s="28">
        <v>300</v>
      </c>
    </row>
    <row r="11" customHeight="1" spans="1:3">
      <c r="A11" s="24">
        <v>2239999</v>
      </c>
      <c r="B11" s="27" t="s">
        <v>2222</v>
      </c>
      <c r="C11" s="28">
        <v>300</v>
      </c>
    </row>
    <row r="12" customHeight="1" spans="1:3">
      <c r="A12" s="24">
        <v>230</v>
      </c>
      <c r="B12" s="26" t="s">
        <v>2223</v>
      </c>
      <c r="C12" s="25">
        <f>+C13</f>
        <v>0</v>
      </c>
    </row>
    <row r="13" customHeight="1" spans="1:3">
      <c r="A13" s="24">
        <v>23008</v>
      </c>
      <c r="B13" s="26" t="s">
        <v>2224</v>
      </c>
      <c r="C13" s="25"/>
    </row>
    <row r="14" customHeight="1" spans="1:3">
      <c r="A14" s="24"/>
      <c r="B14" s="26"/>
      <c r="C14" s="25"/>
    </row>
    <row r="15" customHeight="1" spans="1:3">
      <c r="A15" s="24"/>
      <c r="B15" s="26"/>
      <c r="C15" s="25"/>
    </row>
    <row r="16" customHeight="1" spans="1:3">
      <c r="A16" s="24"/>
      <c r="B16" s="26" t="s">
        <v>1381</v>
      </c>
      <c r="C16" s="25">
        <f>+C12+C6+C5</f>
        <v>600</v>
      </c>
    </row>
    <row r="17" customHeight="1" spans="1:3">
      <c r="A17" s="24"/>
      <c r="B17" s="26" t="s">
        <v>1383</v>
      </c>
      <c r="C17" s="25">
        <v>0</v>
      </c>
    </row>
    <row r="18" customHeight="1" spans="1:3">
      <c r="A18" s="24"/>
      <c r="B18" s="26" t="s">
        <v>1384</v>
      </c>
      <c r="C18" s="25">
        <f>+C16+C17</f>
        <v>600</v>
      </c>
    </row>
  </sheetData>
  <mergeCells count="1">
    <mergeCell ref="A2:C2"/>
  </mergeCells>
  <printOptions horizontalCentered="1"/>
  <pageMargins left="0.708661417322835" right="0.708661417322835" top="0.748031496062992" bottom="0.748031496062992" header="0.31496062992126" footer="0.31496062992126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6"/>
  <sheetViews>
    <sheetView showGridLines="0" workbookViewId="0">
      <selection activeCell="D25" sqref="D25"/>
    </sheetView>
  </sheetViews>
  <sheetFormatPr defaultColWidth="9" defaultRowHeight="24.9" customHeight="1" outlineLevelCol="4"/>
  <cols>
    <col min="1" max="1" width="20" style="317" customWidth="1"/>
    <col min="2" max="2" width="14" style="317" customWidth="1"/>
    <col min="3" max="3" width="15.8916666666667" style="317" customWidth="1"/>
    <col min="4" max="4" width="16" style="317" customWidth="1"/>
    <col min="5" max="5" width="15.4416666666667" style="37" customWidth="1"/>
    <col min="6" max="16384" width="9" style="317"/>
  </cols>
  <sheetData>
    <row r="1" customHeight="1" spans="1:5">
      <c r="A1" s="308" t="s">
        <v>77</v>
      </c>
      <c r="B1" s="316"/>
      <c r="C1" s="316"/>
      <c r="D1" s="316"/>
      <c r="E1" s="318"/>
    </row>
    <row r="2" ht="39" customHeight="1" spans="1:5">
      <c r="A2" s="20" t="s">
        <v>78</v>
      </c>
      <c r="B2" s="20"/>
      <c r="C2" s="20"/>
      <c r="D2" s="20"/>
      <c r="E2" s="20"/>
    </row>
    <row r="3" customHeight="1" spans="1:5">
      <c r="A3" s="319"/>
      <c r="B3" s="319"/>
      <c r="C3" s="319"/>
      <c r="D3" s="319"/>
      <c r="E3" s="320" t="s">
        <v>55</v>
      </c>
    </row>
    <row r="4" ht="50.25" customHeight="1" spans="1:5">
      <c r="A4" s="321" t="s">
        <v>79</v>
      </c>
      <c r="B4" s="322"/>
      <c r="C4" s="322" t="s">
        <v>80</v>
      </c>
      <c r="D4" s="322" t="s">
        <v>58</v>
      </c>
      <c r="E4" s="323" t="s">
        <v>81</v>
      </c>
    </row>
    <row r="5" customHeight="1" spans="1:5">
      <c r="A5" s="324" t="s">
        <v>82</v>
      </c>
      <c r="B5" s="325"/>
      <c r="C5" s="326">
        <v>104870</v>
      </c>
      <c r="D5" s="326">
        <v>99508</v>
      </c>
      <c r="E5" s="327">
        <f>+ROUND(D5/C5,4)*100</f>
        <v>94.89</v>
      </c>
    </row>
    <row r="6" customHeight="1" spans="1:5">
      <c r="A6" s="328" t="s">
        <v>83</v>
      </c>
      <c r="B6" s="329"/>
      <c r="C6" s="326">
        <v>29850</v>
      </c>
      <c r="D6" s="326">
        <v>21500</v>
      </c>
      <c r="E6" s="330">
        <f t="shared" ref="E6:E26" si="0">+ROUND(D6/C6,4)*100</f>
        <v>72.03</v>
      </c>
    </row>
    <row r="7" customHeight="1" spans="1:5">
      <c r="A7" s="328" t="s">
        <v>84</v>
      </c>
      <c r="B7" s="329"/>
      <c r="C7" s="326">
        <v>9240</v>
      </c>
      <c r="D7" s="326">
        <v>5403</v>
      </c>
      <c r="E7" s="330">
        <f t="shared" si="0"/>
        <v>58.47</v>
      </c>
    </row>
    <row r="8" customHeight="1" spans="1:5">
      <c r="A8" s="328" t="s">
        <v>85</v>
      </c>
      <c r="B8" s="329"/>
      <c r="C8" s="326">
        <v>1680</v>
      </c>
      <c r="D8" s="326">
        <v>5335</v>
      </c>
      <c r="E8" s="330">
        <f t="shared" si="0"/>
        <v>317.56</v>
      </c>
    </row>
    <row r="9" customHeight="1" spans="1:5">
      <c r="A9" s="328" t="s">
        <v>86</v>
      </c>
      <c r="B9" s="329"/>
      <c r="C9" s="326">
        <v>3750</v>
      </c>
      <c r="D9" s="326">
        <v>1576</v>
      </c>
      <c r="E9" s="330">
        <f t="shared" si="0"/>
        <v>42.03</v>
      </c>
    </row>
    <row r="10" customHeight="1" spans="1:5">
      <c r="A10" s="328" t="s">
        <v>87</v>
      </c>
      <c r="B10" s="329"/>
      <c r="C10" s="326">
        <v>4100</v>
      </c>
      <c r="D10" s="326">
        <v>2480</v>
      </c>
      <c r="E10" s="330">
        <f t="shared" si="0"/>
        <v>60.49</v>
      </c>
    </row>
    <row r="11" customHeight="1" spans="1:5">
      <c r="A11" s="328" t="s">
        <v>88</v>
      </c>
      <c r="B11" s="329"/>
      <c r="C11" s="326">
        <v>5000</v>
      </c>
      <c r="D11" s="326">
        <v>3425</v>
      </c>
      <c r="E11" s="330">
        <f t="shared" si="0"/>
        <v>68.5</v>
      </c>
    </row>
    <row r="12" customHeight="1" spans="1:5">
      <c r="A12" s="328" t="s">
        <v>89</v>
      </c>
      <c r="B12" s="329"/>
      <c r="C12" s="326">
        <v>1800</v>
      </c>
      <c r="D12" s="326">
        <v>1570</v>
      </c>
      <c r="E12" s="330">
        <f t="shared" si="0"/>
        <v>87.22</v>
      </c>
    </row>
    <row r="13" customHeight="1" spans="1:5">
      <c r="A13" s="328" t="s">
        <v>90</v>
      </c>
      <c r="B13" s="329"/>
      <c r="C13" s="326">
        <v>1400</v>
      </c>
      <c r="D13" s="326">
        <v>1031</v>
      </c>
      <c r="E13" s="330">
        <f t="shared" si="0"/>
        <v>73.64</v>
      </c>
    </row>
    <row r="14" customHeight="1" spans="1:5">
      <c r="A14" s="328" t="s">
        <v>91</v>
      </c>
      <c r="B14" s="329"/>
      <c r="C14" s="326">
        <v>11000</v>
      </c>
      <c r="D14" s="326">
        <v>13907</v>
      </c>
      <c r="E14" s="330">
        <f t="shared" si="0"/>
        <v>126.43</v>
      </c>
    </row>
    <row r="15" customHeight="1" spans="1:5">
      <c r="A15" s="328" t="s">
        <v>92</v>
      </c>
      <c r="B15" s="329"/>
      <c r="C15" s="326">
        <v>2200</v>
      </c>
      <c r="D15" s="326">
        <v>2132</v>
      </c>
      <c r="E15" s="330">
        <f t="shared" si="0"/>
        <v>96.91</v>
      </c>
    </row>
    <row r="16" customHeight="1" spans="1:5">
      <c r="A16" s="328" t="s">
        <v>93</v>
      </c>
      <c r="B16" s="329"/>
      <c r="C16" s="326">
        <v>15000</v>
      </c>
      <c r="D16" s="326">
        <v>7368</v>
      </c>
      <c r="E16" s="330">
        <f t="shared" si="0"/>
        <v>49.12</v>
      </c>
    </row>
    <row r="17" customHeight="1" spans="1:5">
      <c r="A17" s="328" t="s">
        <v>94</v>
      </c>
      <c r="B17" s="329"/>
      <c r="C17" s="326">
        <v>19674</v>
      </c>
      <c r="D17" s="326">
        <v>33663</v>
      </c>
      <c r="E17" s="330">
        <f t="shared" si="0"/>
        <v>171.1</v>
      </c>
    </row>
    <row r="18" customHeight="1" spans="1:5">
      <c r="A18" s="328" t="s">
        <v>95</v>
      </c>
      <c r="B18" s="329"/>
      <c r="C18" s="326">
        <v>176</v>
      </c>
      <c r="D18" s="326">
        <v>118</v>
      </c>
      <c r="E18" s="330">
        <f t="shared" si="0"/>
        <v>67.05</v>
      </c>
    </row>
    <row r="19" customHeight="1" spans="1:5">
      <c r="A19" s="331" t="s">
        <v>96</v>
      </c>
      <c r="B19" s="332"/>
      <c r="C19" s="333">
        <f>SUM(C20:C24)</f>
        <v>60461</v>
      </c>
      <c r="D19" s="333">
        <f>SUM(D20:D24)</f>
        <v>59065</v>
      </c>
      <c r="E19" s="334">
        <f t="shared" si="0"/>
        <v>97.69</v>
      </c>
    </row>
    <row r="20" customHeight="1" spans="1:5">
      <c r="A20" s="328" t="s">
        <v>97</v>
      </c>
      <c r="B20" s="329"/>
      <c r="C20" s="326">
        <v>6635</v>
      </c>
      <c r="D20" s="326">
        <v>5792</v>
      </c>
      <c r="E20" s="330">
        <f t="shared" si="0"/>
        <v>87.29</v>
      </c>
    </row>
    <row r="21" customHeight="1" spans="1:5">
      <c r="A21" s="328" t="s">
        <v>98</v>
      </c>
      <c r="B21" s="329"/>
      <c r="C21" s="326">
        <v>9508</v>
      </c>
      <c r="D21" s="326">
        <v>11192</v>
      </c>
      <c r="E21" s="330">
        <f t="shared" si="0"/>
        <v>117.71</v>
      </c>
    </row>
    <row r="22" customHeight="1" spans="1:5">
      <c r="A22" s="328" t="s">
        <v>99</v>
      </c>
      <c r="B22" s="329"/>
      <c r="C22" s="326">
        <v>11532</v>
      </c>
      <c r="D22" s="326">
        <v>13403</v>
      </c>
      <c r="E22" s="330">
        <f t="shared" si="0"/>
        <v>116.22</v>
      </c>
    </row>
    <row r="23" customHeight="1" spans="1:5">
      <c r="A23" s="328" t="s">
        <v>100</v>
      </c>
      <c r="B23" s="329"/>
      <c r="C23" s="326">
        <v>30599</v>
      </c>
      <c r="D23" s="326">
        <v>27522</v>
      </c>
      <c r="E23" s="330">
        <f t="shared" si="0"/>
        <v>89.94</v>
      </c>
    </row>
    <row r="24" customHeight="1" spans="1:5">
      <c r="A24" s="335" t="s">
        <v>101</v>
      </c>
      <c r="B24" s="336"/>
      <c r="C24" s="326">
        <v>2187</v>
      </c>
      <c r="D24" s="326">
        <v>1156</v>
      </c>
      <c r="E24" s="337">
        <f t="shared" si="0"/>
        <v>52.86</v>
      </c>
    </row>
    <row r="25" customHeight="1" spans="1:5">
      <c r="A25" s="235" t="s">
        <v>102</v>
      </c>
      <c r="B25" s="338"/>
      <c r="C25" s="339">
        <f>+C19+C5</f>
        <v>165331</v>
      </c>
      <c r="D25" s="339">
        <f>+D19+D5</f>
        <v>158573</v>
      </c>
      <c r="E25" s="340">
        <f t="shared" si="0"/>
        <v>95.91</v>
      </c>
    </row>
    <row r="26" customHeight="1" spans="1:5">
      <c r="A26" s="341" t="s">
        <v>103</v>
      </c>
      <c r="B26" s="341"/>
      <c r="C26" s="341"/>
      <c r="D26" s="341"/>
      <c r="E26" s="342"/>
    </row>
  </sheetData>
  <mergeCells count="24">
    <mergeCell ref="B1:C1"/>
    <mergeCell ref="A2:E2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</mergeCells>
  <printOptions horizontalCentered="1"/>
  <pageMargins left="0.61" right="0.52" top="0.748031496062992" bottom="0.748031496062992" header="0.31496062992126" footer="0.31496062992126"/>
  <pageSetup paperSize="9" orientation="portrait" horizontalDpi="200" verticalDpi="300"/>
  <headerFooter/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8"/>
  <sheetViews>
    <sheetView workbookViewId="0">
      <selection activeCell="X35" sqref="X35"/>
    </sheetView>
  </sheetViews>
  <sheetFormatPr defaultColWidth="9" defaultRowHeight="24.9" customHeight="1" outlineLevelCol="3"/>
  <cols>
    <col min="1" max="1" width="21.25" customWidth="1"/>
    <col min="2" max="2" width="41.375" customWidth="1"/>
    <col min="3" max="3" width="20.775" customWidth="1"/>
  </cols>
  <sheetData>
    <row r="1" customFormat="1" customHeight="1" spans="1:2">
      <c r="A1" s="1" t="s">
        <v>2225</v>
      </c>
      <c r="B1" s="1"/>
    </row>
    <row r="2" ht="34.5" customHeight="1" spans="1:3">
      <c r="A2" s="20" t="s">
        <v>2226</v>
      </c>
      <c r="B2" s="20"/>
      <c r="C2" s="20"/>
    </row>
    <row r="3" customHeight="1" spans="1:3">
      <c r="A3" s="22"/>
      <c r="B3" s="22"/>
      <c r="C3" s="23" t="s">
        <v>55</v>
      </c>
    </row>
    <row r="4" customHeight="1" spans="1:3">
      <c r="A4" s="24" t="s">
        <v>1493</v>
      </c>
      <c r="B4" s="25" t="s">
        <v>1361</v>
      </c>
      <c r="C4" s="25" t="s">
        <v>1362</v>
      </c>
    </row>
    <row r="5" customHeight="1" spans="1:3">
      <c r="A5" s="24">
        <v>208</v>
      </c>
      <c r="B5" s="26" t="s">
        <v>492</v>
      </c>
      <c r="C5" s="25"/>
    </row>
    <row r="6" customHeight="1" spans="1:3">
      <c r="A6" s="24">
        <v>223</v>
      </c>
      <c r="B6" s="26" t="s">
        <v>2217</v>
      </c>
      <c r="C6" s="25">
        <f>+C7+C9+C10</f>
        <v>600</v>
      </c>
    </row>
    <row r="7" customHeight="1" spans="1:3">
      <c r="A7" s="24">
        <v>22301</v>
      </c>
      <c r="B7" s="26" t="s">
        <v>2218</v>
      </c>
      <c r="C7" s="25">
        <v>300</v>
      </c>
    </row>
    <row r="8" customHeight="1" spans="1:3">
      <c r="A8" s="24">
        <v>2230199</v>
      </c>
      <c r="B8" s="27" t="s">
        <v>2219</v>
      </c>
      <c r="C8" s="25">
        <v>300</v>
      </c>
    </row>
    <row r="9" customHeight="1" spans="1:3">
      <c r="A9" s="24">
        <v>22302</v>
      </c>
      <c r="B9" s="26" t="s">
        <v>2220</v>
      </c>
      <c r="C9" s="25"/>
    </row>
    <row r="10" customHeight="1" spans="1:3">
      <c r="A10" s="24">
        <v>22399</v>
      </c>
      <c r="B10" s="26" t="s">
        <v>2221</v>
      </c>
      <c r="C10" s="25">
        <v>300</v>
      </c>
    </row>
    <row r="11" ht="24" customHeight="1" spans="1:3">
      <c r="A11" s="24">
        <v>2239999</v>
      </c>
      <c r="B11" s="27" t="s">
        <v>2222</v>
      </c>
      <c r="C11" s="28">
        <v>300</v>
      </c>
    </row>
    <row r="12" ht="24" customHeight="1" spans="1:3">
      <c r="A12" s="24">
        <v>230</v>
      </c>
      <c r="B12" s="26" t="s">
        <v>2223</v>
      </c>
      <c r="C12" s="25">
        <f>+C13</f>
        <v>0</v>
      </c>
    </row>
    <row r="13" ht="24" customHeight="1" spans="1:3">
      <c r="A13" s="24">
        <v>23008</v>
      </c>
      <c r="B13" s="26" t="s">
        <v>2224</v>
      </c>
      <c r="C13" s="25">
        <v>0</v>
      </c>
    </row>
    <row r="14" ht="24" customHeight="1" spans="1:3">
      <c r="A14" s="24"/>
      <c r="B14" s="26"/>
      <c r="C14" s="25"/>
    </row>
    <row r="15" ht="24" customHeight="1" spans="1:3">
      <c r="A15" s="24"/>
      <c r="B15" s="26"/>
      <c r="C15" s="25"/>
    </row>
    <row r="16" customHeight="1" spans="1:4">
      <c r="A16" s="24"/>
      <c r="B16" s="26" t="s">
        <v>1381</v>
      </c>
      <c r="C16" s="25">
        <f>+C12+C6+C5</f>
        <v>600</v>
      </c>
      <c r="D16" s="29"/>
    </row>
    <row r="17" customHeight="1" spans="1:4">
      <c r="A17" s="24"/>
      <c r="B17" s="26" t="s">
        <v>1383</v>
      </c>
      <c r="C17" s="25">
        <v>0</v>
      </c>
      <c r="D17" s="29"/>
    </row>
    <row r="18" customHeight="1" spans="1:4">
      <c r="A18" s="24"/>
      <c r="B18" s="26" t="s">
        <v>1384</v>
      </c>
      <c r="C18" s="25">
        <f>+C16+C17</f>
        <v>600</v>
      </c>
      <c r="D18" s="29"/>
    </row>
  </sheetData>
  <mergeCells count="1">
    <mergeCell ref="A2:C2"/>
  </mergeCells>
  <pageMargins left="0.75" right="0.75" top="1" bottom="1" header="0.5" footer="0.5"/>
  <headerFooter/>
</worksheet>
</file>

<file path=xl/worksheets/sheet4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3"/>
  <sheetViews>
    <sheetView workbookViewId="0">
      <selection activeCell="I47" sqref="I47"/>
    </sheetView>
  </sheetViews>
  <sheetFormatPr defaultColWidth="9" defaultRowHeight="13.5" outlineLevelCol="1"/>
  <cols>
    <col min="1" max="1" width="47.3333333333333" customWidth="1"/>
    <col min="2" max="2" width="33.225" customWidth="1"/>
  </cols>
  <sheetData>
    <row r="1" ht="24.9" customHeight="1" spans="1:2">
      <c r="A1" s="1" t="s">
        <v>2227</v>
      </c>
      <c r="B1" s="1"/>
    </row>
    <row r="2" ht="37.5" customHeight="1" spans="1:2">
      <c r="A2" s="20" t="s">
        <v>2228</v>
      </c>
      <c r="B2" s="20"/>
    </row>
    <row r="3" ht="24.9" customHeight="1" spans="1:2">
      <c r="A3" s="21" t="s">
        <v>1354</v>
      </c>
      <c r="B3" s="21"/>
    </row>
    <row r="4" spans="1:2">
      <c r="A4" s="21"/>
      <c r="B4" s="21"/>
    </row>
    <row r="5" spans="1:2">
      <c r="A5" s="21"/>
      <c r="B5" s="21"/>
    </row>
    <row r="6" spans="1:2">
      <c r="A6" s="21"/>
      <c r="B6" s="21"/>
    </row>
    <row r="7" spans="1:2">
      <c r="A7" s="21"/>
      <c r="B7" s="21"/>
    </row>
    <row r="8" spans="1:2">
      <c r="A8" s="21"/>
      <c r="B8" s="21"/>
    </row>
    <row r="9" spans="1:2">
      <c r="A9" s="21"/>
      <c r="B9" s="21"/>
    </row>
    <row r="10" spans="1:2">
      <c r="A10" s="21"/>
      <c r="B10" s="21"/>
    </row>
    <row r="11" spans="1:2">
      <c r="A11" s="21"/>
      <c r="B11" s="21"/>
    </row>
    <row r="12" spans="1:2">
      <c r="A12" s="21"/>
      <c r="B12" s="21"/>
    </row>
    <row r="13" spans="1:2">
      <c r="A13" s="21"/>
      <c r="B13" s="21"/>
    </row>
    <row r="14" spans="1:2">
      <c r="A14" s="21"/>
      <c r="B14" s="21"/>
    </row>
    <row r="15" spans="1:2">
      <c r="A15" s="21"/>
      <c r="B15" s="21"/>
    </row>
    <row r="16" spans="1:2">
      <c r="A16" s="21"/>
      <c r="B16" s="21"/>
    </row>
    <row r="17" spans="1:2">
      <c r="A17" s="21"/>
      <c r="B17" s="21"/>
    </row>
    <row r="18" spans="1:2">
      <c r="A18" s="21"/>
      <c r="B18" s="21"/>
    </row>
    <row r="19" spans="1:2">
      <c r="A19" s="21"/>
      <c r="B19" s="21"/>
    </row>
    <row r="20" spans="1:2">
      <c r="A20" s="21"/>
      <c r="B20" s="21"/>
    </row>
    <row r="21" spans="1:2">
      <c r="A21" s="21"/>
      <c r="B21" s="21"/>
    </row>
    <row r="22" spans="1:2">
      <c r="A22" s="21"/>
      <c r="B22" s="21"/>
    </row>
    <row r="23" spans="1:2">
      <c r="A23" s="21"/>
      <c r="B23" s="21"/>
    </row>
  </sheetData>
  <mergeCells count="3">
    <mergeCell ref="A1:B1"/>
    <mergeCell ref="A2:B2"/>
    <mergeCell ref="A3:B23"/>
  </mergeCells>
  <pageMargins left="0.75" right="0.75" top="1" bottom="1" header="0.5" footer="0.5"/>
  <headerFooter/>
</worksheet>
</file>

<file path=xl/worksheets/sheet4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showGridLines="0" workbookViewId="0">
      <selection activeCell="K12" sqref="K12"/>
    </sheetView>
  </sheetViews>
  <sheetFormatPr defaultColWidth="9" defaultRowHeight="24.9" customHeight="1" outlineLevelCol="7"/>
  <cols>
    <col min="1" max="1" width="17.6666666666667" customWidth="1"/>
    <col min="2" max="8" width="16.25" customWidth="1"/>
  </cols>
  <sheetData>
    <row r="1" customHeight="1" spans="1:1">
      <c r="A1" s="16" t="s">
        <v>2229</v>
      </c>
    </row>
    <row r="2" ht="40.5" customHeight="1" spans="1:8">
      <c r="A2" s="17" t="s">
        <v>2230</v>
      </c>
      <c r="B2" s="17"/>
      <c r="C2" s="17"/>
      <c r="D2" s="17"/>
      <c r="E2" s="17"/>
      <c r="F2" s="17"/>
      <c r="G2" s="17"/>
      <c r="H2" s="17"/>
    </row>
    <row r="3" customHeight="1" spans="1:8">
      <c r="A3" s="3"/>
      <c r="B3" s="3"/>
      <c r="C3" s="3"/>
      <c r="D3" s="3"/>
      <c r="E3" s="3"/>
      <c r="F3" s="3"/>
      <c r="G3" s="18" t="s">
        <v>55</v>
      </c>
      <c r="H3" s="18"/>
    </row>
    <row r="4" ht="73.5" customHeight="1" spans="1:8">
      <c r="A4" s="5" t="s">
        <v>2231</v>
      </c>
      <c r="B4" s="6" t="s">
        <v>1253</v>
      </c>
      <c r="C4" s="6" t="s">
        <v>2232</v>
      </c>
      <c r="D4" s="6" t="s">
        <v>2233</v>
      </c>
      <c r="E4" s="6" t="s">
        <v>2234</v>
      </c>
      <c r="F4" s="6" t="s">
        <v>2235</v>
      </c>
      <c r="G4" s="6" t="s">
        <v>2236</v>
      </c>
      <c r="H4" s="6" t="s">
        <v>2237</v>
      </c>
    </row>
    <row r="5" customHeight="1" spans="1:8">
      <c r="A5" s="7" t="s">
        <v>1396</v>
      </c>
      <c r="B5" s="8">
        <v>137110.48</v>
      </c>
      <c r="C5" s="8">
        <v>87556.25</v>
      </c>
      <c r="D5" s="8">
        <v>1780.56</v>
      </c>
      <c r="E5" s="8">
        <v>21362</v>
      </c>
      <c r="F5" s="8">
        <v>22233</v>
      </c>
      <c r="G5" s="14">
        <v>532.67</v>
      </c>
      <c r="H5" s="8">
        <v>3646</v>
      </c>
    </row>
    <row r="6" customHeight="1" spans="1:8">
      <c r="A6" s="7" t="s">
        <v>2238</v>
      </c>
      <c r="B6" s="8">
        <f>+C6+D6+E6+F6+G6+H6</f>
        <v>200021.268216</v>
      </c>
      <c r="C6" s="8">
        <f>+C7+C8+C9+C10+C11+C12</f>
        <v>39181.9929</v>
      </c>
      <c r="D6" s="8">
        <f t="shared" ref="D6:H6" si="0">+D7+D8+D9+D10+D11+D12</f>
        <v>66137.751664</v>
      </c>
      <c r="E6" s="8">
        <f t="shared" si="0"/>
        <v>18348.148917</v>
      </c>
      <c r="F6" s="8">
        <f t="shared" si="0"/>
        <v>68737.126</v>
      </c>
      <c r="G6" s="8">
        <f t="shared" si="0"/>
        <v>4732.4052</v>
      </c>
      <c r="H6" s="8">
        <f t="shared" si="0"/>
        <v>2883.843535</v>
      </c>
    </row>
    <row r="7" customHeight="1" spans="1:8">
      <c r="A7" s="19" t="s">
        <v>2239</v>
      </c>
      <c r="B7" s="10">
        <f t="shared" ref="B7:B13" si="1">+C7+D7+E7+F7+G7+H7</f>
        <v>91467.864306</v>
      </c>
      <c r="C7" s="10">
        <v>15887</v>
      </c>
      <c r="D7" s="10">
        <v>31302.968458</v>
      </c>
      <c r="E7" s="10">
        <v>16242.904986</v>
      </c>
      <c r="F7" s="10">
        <v>24159.59</v>
      </c>
      <c r="G7" s="11">
        <v>2350.2026</v>
      </c>
      <c r="H7" s="10">
        <v>1525.198262</v>
      </c>
    </row>
    <row r="8" customHeight="1" spans="1:8">
      <c r="A8" s="12" t="s">
        <v>2240</v>
      </c>
      <c r="B8" s="10">
        <f t="shared" si="1"/>
        <v>1250.702384</v>
      </c>
      <c r="C8" s="10">
        <v>391</v>
      </c>
      <c r="D8" s="10">
        <v>70.5257</v>
      </c>
      <c r="E8" s="10">
        <v>311.12685</v>
      </c>
      <c r="F8" s="10">
        <v>400</v>
      </c>
      <c r="G8" s="11">
        <v>32</v>
      </c>
      <c r="H8" s="10">
        <v>46.049834</v>
      </c>
    </row>
    <row r="9" customHeight="1" spans="1:8">
      <c r="A9" s="12" t="s">
        <v>2241</v>
      </c>
      <c r="B9" s="10">
        <f t="shared" si="1"/>
        <v>105830.252966</v>
      </c>
      <c r="C9" s="10">
        <v>22864.9929</v>
      </c>
      <c r="D9" s="10">
        <v>34200</v>
      </c>
      <c r="E9" s="10">
        <v>936.032372</v>
      </c>
      <c r="F9" s="10">
        <v>44177.536</v>
      </c>
      <c r="G9" s="10">
        <v>2350.2026</v>
      </c>
      <c r="H9" s="10">
        <v>1301.489094</v>
      </c>
    </row>
    <row r="10" customHeight="1" spans="1:8">
      <c r="A10" s="12" t="s">
        <v>2242</v>
      </c>
      <c r="B10" s="10">
        <f t="shared" si="1"/>
        <v>882.150813</v>
      </c>
      <c r="C10" s="10">
        <v>27</v>
      </c>
      <c r="D10" s="10">
        <v>0</v>
      </c>
      <c r="E10" s="10">
        <v>849.775468</v>
      </c>
      <c r="F10" s="10">
        <v>0</v>
      </c>
      <c r="G10" s="10">
        <v>0</v>
      </c>
      <c r="H10" s="10">
        <v>5.375345</v>
      </c>
    </row>
    <row r="11" customHeight="1" spans="1:8">
      <c r="A11" s="19" t="s">
        <v>2243</v>
      </c>
      <c r="B11" s="10">
        <f t="shared" si="1"/>
        <v>590.297747</v>
      </c>
      <c r="C11" s="10">
        <v>12</v>
      </c>
      <c r="D11" s="10">
        <v>564.257506</v>
      </c>
      <c r="E11" s="10">
        <v>8.309241</v>
      </c>
      <c r="F11" s="10">
        <v>0</v>
      </c>
      <c r="G11" s="10">
        <v>0</v>
      </c>
      <c r="H11" s="10">
        <v>5.731</v>
      </c>
    </row>
    <row r="12" customHeight="1" spans="1:8">
      <c r="A12" s="12" t="s">
        <v>2244</v>
      </c>
      <c r="B12" s="10">
        <f t="shared" si="1"/>
        <v>0</v>
      </c>
      <c r="C12" s="10"/>
      <c r="D12" s="10"/>
      <c r="E12" s="10"/>
      <c r="F12" s="10"/>
      <c r="G12" s="10">
        <v>0</v>
      </c>
      <c r="H12" s="10"/>
    </row>
    <row r="13" customHeight="1" spans="1:8">
      <c r="A13" s="7" t="s">
        <v>1404</v>
      </c>
      <c r="B13" s="8">
        <f t="shared" si="1"/>
        <v>337131.748216</v>
      </c>
      <c r="C13" s="8">
        <f t="shared" ref="C13:H13" si="2">+C6+C5</f>
        <v>126738.2429</v>
      </c>
      <c r="D13" s="8">
        <f t="shared" si="2"/>
        <v>67918.311664</v>
      </c>
      <c r="E13" s="8">
        <f t="shared" si="2"/>
        <v>39710.148917</v>
      </c>
      <c r="F13" s="8">
        <f t="shared" si="2"/>
        <v>90970.126</v>
      </c>
      <c r="G13" s="8">
        <f t="shared" si="2"/>
        <v>5265.0752</v>
      </c>
      <c r="H13" s="8">
        <f t="shared" si="2"/>
        <v>6529.843535</v>
      </c>
    </row>
  </sheetData>
  <mergeCells count="2">
    <mergeCell ref="A2:H2"/>
    <mergeCell ref="G3:H3"/>
  </mergeCells>
  <pageMargins left="0.7" right="0.7" top="0.75" bottom="0.75" header="0.3" footer="0.3"/>
  <pageSetup paperSize="9" orientation="portrait"/>
  <headerFooter/>
</worksheet>
</file>

<file path=xl/worksheets/sheet4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showGridLines="0" tabSelected="1" workbookViewId="0">
      <selection activeCell="F11" sqref="F11"/>
    </sheetView>
  </sheetViews>
  <sheetFormatPr defaultColWidth="9" defaultRowHeight="24.9" customHeight="1" outlineLevelCol="7"/>
  <cols>
    <col min="1" max="1" width="22.4416666666667" customWidth="1"/>
    <col min="2" max="8" width="22.125" customWidth="1"/>
  </cols>
  <sheetData>
    <row r="1" customHeight="1" spans="1:1">
      <c r="A1" s="1" t="s">
        <v>2245</v>
      </c>
    </row>
    <row r="2" customHeight="1" spans="1:8">
      <c r="A2" s="2" t="s">
        <v>2246</v>
      </c>
      <c r="B2" s="2"/>
      <c r="C2" s="2"/>
      <c r="D2" s="2"/>
      <c r="E2" s="2"/>
      <c r="F2" s="2"/>
      <c r="G2" s="2"/>
      <c r="H2" s="2"/>
    </row>
    <row r="3" customHeight="1" spans="1:8">
      <c r="A3" s="3"/>
      <c r="B3" s="3"/>
      <c r="C3" s="3"/>
      <c r="D3" s="3"/>
      <c r="E3" s="3"/>
      <c r="F3" s="3"/>
      <c r="G3" s="4" t="s">
        <v>55</v>
      </c>
      <c r="H3" s="4"/>
    </row>
    <row r="4" ht="77.25" customHeight="1" spans="1:8">
      <c r="A4" s="5" t="s">
        <v>2231</v>
      </c>
      <c r="B4" s="6" t="s">
        <v>1253</v>
      </c>
      <c r="C4" s="6" t="s">
        <v>2232</v>
      </c>
      <c r="D4" s="6" t="s">
        <v>2233</v>
      </c>
      <c r="E4" s="6" t="s">
        <v>2234</v>
      </c>
      <c r="F4" s="6" t="s">
        <v>2235</v>
      </c>
      <c r="G4" s="6" t="s">
        <v>2236</v>
      </c>
      <c r="H4" s="6" t="s">
        <v>2237</v>
      </c>
    </row>
    <row r="5" customHeight="1" spans="1:8">
      <c r="A5" s="7" t="s">
        <v>2247</v>
      </c>
      <c r="B5" s="8">
        <f>+C5+D5+E5+F5+G5+H5</f>
        <v>180204.387474</v>
      </c>
      <c r="C5" s="8">
        <f>+C6+C7+C8</f>
        <v>24142</v>
      </c>
      <c r="D5" s="8">
        <f t="shared" ref="D5:H5" si="0">+D6+D7+D8</f>
        <v>66137.751664</v>
      </c>
      <c r="E5" s="8">
        <f t="shared" si="0"/>
        <v>18238.250502</v>
      </c>
      <c r="F5" s="8">
        <f t="shared" si="0"/>
        <v>67717.456957</v>
      </c>
      <c r="G5" s="8">
        <f t="shared" si="0"/>
        <v>2667.439257</v>
      </c>
      <c r="H5" s="8">
        <f t="shared" si="0"/>
        <v>1301.489094</v>
      </c>
    </row>
    <row r="6" customHeight="1" spans="1:8">
      <c r="A6" s="9" t="s">
        <v>2248</v>
      </c>
      <c r="B6" s="10">
        <f t="shared" ref="B6:B10" si="1">+C6+D6+E6+F6+G6+H6</f>
        <v>178468.367479</v>
      </c>
      <c r="C6" s="10">
        <v>24116</v>
      </c>
      <c r="D6" s="10">
        <v>64837.751664</v>
      </c>
      <c r="E6" s="10">
        <v>18080.687407</v>
      </c>
      <c r="F6" s="10">
        <v>67717.456957</v>
      </c>
      <c r="G6" s="11">
        <v>2647.439257</v>
      </c>
      <c r="H6" s="10">
        <v>1069.032194</v>
      </c>
    </row>
    <row r="7" customHeight="1" spans="1:8">
      <c r="A7" s="12" t="s">
        <v>2249</v>
      </c>
      <c r="B7" s="10">
        <f t="shared" si="1"/>
        <v>750.38</v>
      </c>
      <c r="C7" s="10">
        <v>0</v>
      </c>
      <c r="D7" s="10">
        <v>500</v>
      </c>
      <c r="E7" s="10">
        <v>0</v>
      </c>
      <c r="F7" s="10">
        <v>0</v>
      </c>
      <c r="G7" s="10">
        <v>20</v>
      </c>
      <c r="H7" s="10">
        <v>230.38</v>
      </c>
    </row>
    <row r="8" customHeight="1" spans="1:8">
      <c r="A8" s="12" t="s">
        <v>2250</v>
      </c>
      <c r="B8" s="10">
        <f t="shared" si="1"/>
        <v>985.639995</v>
      </c>
      <c r="C8" s="10">
        <v>26</v>
      </c>
      <c r="D8" s="10">
        <v>800</v>
      </c>
      <c r="E8" s="10">
        <v>157.563095</v>
      </c>
      <c r="F8" s="10">
        <v>0</v>
      </c>
      <c r="G8" s="10">
        <v>0</v>
      </c>
      <c r="H8" s="10">
        <v>2.0769</v>
      </c>
    </row>
    <row r="9" customHeight="1" spans="1:8">
      <c r="A9" s="7" t="s">
        <v>2251</v>
      </c>
      <c r="B9" s="8">
        <f t="shared" si="1"/>
        <v>7763.392347</v>
      </c>
      <c r="C9" s="13">
        <v>0</v>
      </c>
      <c r="D9" s="13">
        <v>0</v>
      </c>
      <c r="E9" s="13">
        <v>0</v>
      </c>
      <c r="F9" s="13">
        <v>0</v>
      </c>
      <c r="G9" s="14">
        <v>2538</v>
      </c>
      <c r="H9" s="8">
        <v>5225.392347</v>
      </c>
    </row>
    <row r="10" customHeight="1" spans="1:8">
      <c r="A10" s="7" t="s">
        <v>2252</v>
      </c>
      <c r="B10" s="8">
        <f t="shared" si="1"/>
        <v>149163.968395</v>
      </c>
      <c r="C10" s="8">
        <f>+表三十五!C13-表三十六!C5-表三十六!C9</f>
        <v>102596.2429</v>
      </c>
      <c r="D10" s="8">
        <f>+表三十五!D13-表三十六!D5-表三十六!D9</f>
        <v>1780.55999999998</v>
      </c>
      <c r="E10" s="8">
        <f>+表三十五!E13-表三十六!E5-表三十六!E9</f>
        <v>21471.898415</v>
      </c>
      <c r="F10" s="8">
        <f>+表三十五!F13-表三十六!F5-表三十六!F9</f>
        <v>23252.669043</v>
      </c>
      <c r="G10" s="8">
        <f>+表三十五!G13-表三十六!G5-表三十六!G9</f>
        <v>59.6359430000002</v>
      </c>
      <c r="H10" s="8">
        <f>+表三十五!H13-表三十六!H5-表三十六!H9</f>
        <v>2.96209399999952</v>
      </c>
    </row>
    <row r="11" customHeight="1" spans="1:8">
      <c r="A11" s="7" t="s">
        <v>2253</v>
      </c>
      <c r="B11" s="8">
        <f>+B9+B5+B10</f>
        <v>337131.748216</v>
      </c>
      <c r="C11" s="8">
        <f t="shared" ref="C11:H11" si="2">+C9+C5+C10</f>
        <v>126738.2429</v>
      </c>
      <c r="D11" s="8">
        <f t="shared" si="2"/>
        <v>67918.311664</v>
      </c>
      <c r="E11" s="8">
        <f t="shared" si="2"/>
        <v>39710.148917</v>
      </c>
      <c r="F11" s="8">
        <f t="shared" si="2"/>
        <v>90970.126</v>
      </c>
      <c r="G11" s="8">
        <f t="shared" si="2"/>
        <v>5265.0752</v>
      </c>
      <c r="H11" s="8">
        <f t="shared" si="2"/>
        <v>6529.843535</v>
      </c>
    </row>
    <row r="12" customHeight="1" spans="2:2">
      <c r="B12" s="15"/>
    </row>
    <row r="13" customHeight="1" spans="2:8">
      <c r="B13" s="15"/>
      <c r="C13" s="15"/>
      <c r="D13" s="15"/>
      <c r="E13" s="15"/>
      <c r="F13" s="15"/>
      <c r="G13" s="15"/>
      <c r="H13" s="15"/>
    </row>
  </sheetData>
  <mergeCells count="2">
    <mergeCell ref="A2:H2"/>
    <mergeCell ref="G3:H3"/>
  </mergeCells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4"/>
  <sheetViews>
    <sheetView showGridLines="0" workbookViewId="0">
      <selection activeCell="C12" sqref="C12"/>
    </sheetView>
  </sheetViews>
  <sheetFormatPr defaultColWidth="9" defaultRowHeight="27.9" customHeight="1" outlineLevelCol="2"/>
  <cols>
    <col min="1" max="1" width="28.4416666666667" customWidth="1"/>
    <col min="2" max="2" width="25.1083333333333" customWidth="1"/>
    <col min="3" max="3" width="28" customWidth="1"/>
  </cols>
  <sheetData>
    <row r="1" customHeight="1" spans="1:3">
      <c r="A1" s="308" t="s">
        <v>104</v>
      </c>
      <c r="B1" s="309"/>
      <c r="C1" s="309"/>
    </row>
    <row r="2" customHeight="1" spans="1:3">
      <c r="A2" s="20" t="s">
        <v>105</v>
      </c>
      <c r="B2" s="20"/>
      <c r="C2" s="20"/>
    </row>
    <row r="3" customHeight="1" spans="1:3">
      <c r="A3" s="22"/>
      <c r="B3" s="310" t="s">
        <v>55</v>
      </c>
      <c r="C3" s="310"/>
    </row>
    <row r="4" customHeight="1" spans="1:3">
      <c r="A4" s="77" t="s">
        <v>106</v>
      </c>
      <c r="B4" s="77" t="s">
        <v>57</v>
      </c>
      <c r="C4" s="77" t="s">
        <v>107</v>
      </c>
    </row>
    <row r="5" customHeight="1" spans="1:3">
      <c r="A5" s="32" t="s">
        <v>108</v>
      </c>
      <c r="B5" s="311">
        <v>596171</v>
      </c>
      <c r="C5" s="311">
        <v>687755</v>
      </c>
    </row>
    <row r="6" customHeight="1" spans="1:3">
      <c r="A6" s="32" t="s">
        <v>109</v>
      </c>
      <c r="B6" s="312">
        <v>7990</v>
      </c>
      <c r="C6" s="311">
        <v>17897</v>
      </c>
    </row>
    <row r="7" customHeight="1" spans="1:3">
      <c r="A7" s="32" t="s">
        <v>110</v>
      </c>
      <c r="B7" s="311">
        <v>43393</v>
      </c>
      <c r="C7" s="311">
        <v>14245</v>
      </c>
    </row>
    <row r="8" customHeight="1" spans="1:3">
      <c r="A8" s="32" t="s">
        <v>111</v>
      </c>
      <c r="B8" s="311">
        <v>44244</v>
      </c>
      <c r="C8" s="311">
        <v>28893</v>
      </c>
    </row>
    <row r="9" customHeight="1" spans="1:3">
      <c r="A9" s="32" t="s">
        <v>112</v>
      </c>
      <c r="B9" s="311">
        <v>80815</v>
      </c>
      <c r="C9" s="311">
        <v>114045</v>
      </c>
    </row>
    <row r="10" customHeight="1" spans="1:3">
      <c r="A10" s="27" t="s">
        <v>113</v>
      </c>
      <c r="B10" s="313">
        <v>80815</v>
      </c>
      <c r="C10" s="313">
        <v>114045</v>
      </c>
    </row>
    <row r="11" customHeight="1" spans="1:3">
      <c r="A11" s="27" t="s">
        <v>114</v>
      </c>
      <c r="B11" s="314"/>
      <c r="C11" s="314"/>
    </row>
    <row r="12" customHeight="1" spans="1:3">
      <c r="A12" s="151" t="s">
        <v>115</v>
      </c>
      <c r="B12" s="315">
        <v>772613</v>
      </c>
      <c r="C12" s="315">
        <f>+C9+C8+C7+C6+C5</f>
        <v>862835</v>
      </c>
    </row>
    <row r="13" customHeight="1" spans="1:1">
      <c r="A13" s="207" t="s">
        <v>116</v>
      </c>
    </row>
    <row r="14" customHeight="1" spans="1:1">
      <c r="A14" s="316"/>
    </row>
  </sheetData>
  <mergeCells count="2">
    <mergeCell ref="A2:C2"/>
    <mergeCell ref="B3:C3"/>
  </mergeCells>
  <printOptions horizontalCentered="1"/>
  <pageMargins left="0.708661417322835" right="0.708661417322835" top="0.748031496062992" bottom="0.748031496062992" header="0.31496062992126" footer="0.31496062992126"/>
  <pageSetup paperSize="9" orientation="portrait" horizontalDpi="200" verticalDpi="3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324"/>
  <sheetViews>
    <sheetView showGridLines="0" workbookViewId="0">
      <pane xSplit="1" ySplit="5" topLeftCell="B6" activePane="bottomRight" state="frozen"/>
      <selection/>
      <selection pane="topRight"/>
      <selection pane="bottomLeft"/>
      <selection pane="bottomRight" activeCell="A1210" sqref="A1210"/>
    </sheetView>
  </sheetViews>
  <sheetFormatPr defaultColWidth="9" defaultRowHeight="24.9" customHeight="1" outlineLevelCol="3"/>
  <cols>
    <col min="1" max="1" width="36.4416666666667" style="43" customWidth="1"/>
    <col min="2" max="2" width="20" style="287" customWidth="1"/>
    <col min="3" max="3" width="18.775" style="288" customWidth="1"/>
    <col min="4" max="4" width="14.1083333333333" style="289" customWidth="1"/>
  </cols>
  <sheetData>
    <row r="1" customHeight="1" spans="1:2">
      <c r="A1" s="1" t="s">
        <v>117</v>
      </c>
      <c r="B1" s="290"/>
    </row>
    <row r="2" ht="34.5" customHeight="1" spans="1:4">
      <c r="A2" s="90" t="s">
        <v>118</v>
      </c>
      <c r="B2" s="291"/>
      <c r="C2" s="291"/>
      <c r="D2" s="20"/>
    </row>
    <row r="3" customHeight="1" spans="1:4">
      <c r="A3" s="292" t="s">
        <v>119</v>
      </c>
      <c r="B3" s="293"/>
      <c r="C3" s="293"/>
      <c r="D3" s="294"/>
    </row>
    <row r="4" ht="36" customHeight="1" spans="1:4">
      <c r="A4" s="295" t="s">
        <v>79</v>
      </c>
      <c r="B4" s="296" t="s">
        <v>120</v>
      </c>
      <c r="C4" s="297" t="s">
        <v>121</v>
      </c>
      <c r="D4" s="298" t="s">
        <v>122</v>
      </c>
    </row>
    <row r="5" customHeight="1" spans="1:4">
      <c r="A5" s="299" t="s">
        <v>123</v>
      </c>
      <c r="B5" s="300">
        <f>SUM(B6,B235,B275,B292,B382,B434,B490,B547,B675,B748,B825,B848,B955,B1018,B1082,B1102,B1132,B1142,B1187,B1207,B1251,B1306,B1309,B1321)</f>
        <v>687755</v>
      </c>
      <c r="C5" s="301">
        <v>596171</v>
      </c>
      <c r="D5" s="302">
        <f>+B5/C5</f>
        <v>1.15362035389175</v>
      </c>
    </row>
    <row r="6" customHeight="1" spans="1:4">
      <c r="A6" s="303" t="s">
        <v>124</v>
      </c>
      <c r="B6" s="300">
        <f>SUM(B7+B19+B28+B39+B50+B61+B72+B80+B89+B102+B111+B122+B134+B141+B149+B155+B162+B169+B176+B183+B190+B198+B204+B210+B217+B232)</f>
        <v>43958</v>
      </c>
      <c r="C6" s="301">
        <v>40458</v>
      </c>
      <c r="D6" s="302">
        <f>+B6/C6</f>
        <v>1.08650946660735</v>
      </c>
    </row>
    <row r="7" customHeight="1" spans="1:4">
      <c r="A7" s="303" t="s">
        <v>125</v>
      </c>
      <c r="B7" s="300">
        <f>SUM(B8:B18)</f>
        <v>1001</v>
      </c>
      <c r="C7" s="301">
        <v>1258</v>
      </c>
      <c r="D7" s="302">
        <f>+B7/C7</f>
        <v>0.79570747217806</v>
      </c>
    </row>
    <row r="8" customHeight="1" spans="1:4">
      <c r="A8" s="304" t="s">
        <v>126</v>
      </c>
      <c r="B8" s="300">
        <v>898</v>
      </c>
      <c r="C8" s="301">
        <v>529</v>
      </c>
      <c r="D8" s="302">
        <f>+B8/C8</f>
        <v>1.69754253308129</v>
      </c>
    </row>
    <row r="9" customHeight="1" spans="1:4">
      <c r="A9" s="304" t="s">
        <v>127</v>
      </c>
      <c r="B9" s="300">
        <v>0</v>
      </c>
      <c r="C9" s="301">
        <v>85</v>
      </c>
      <c r="D9" s="302">
        <f>+B9/C9</f>
        <v>0</v>
      </c>
    </row>
    <row r="10" customHeight="1" spans="1:4">
      <c r="A10" s="304" t="s">
        <v>128</v>
      </c>
      <c r="B10" s="300">
        <v>0</v>
      </c>
      <c r="C10" s="301">
        <v>180</v>
      </c>
      <c r="D10" s="302"/>
    </row>
    <row r="11" customHeight="1" spans="1:4">
      <c r="A11" s="304" t="s">
        <v>129</v>
      </c>
      <c r="B11" s="300">
        <v>26</v>
      </c>
      <c r="C11" s="301">
        <v>61</v>
      </c>
      <c r="D11" s="302">
        <f>+B11/C11</f>
        <v>0.426229508196721</v>
      </c>
    </row>
    <row r="12" customHeight="1" spans="1:4">
      <c r="A12" s="304" t="s">
        <v>130</v>
      </c>
      <c r="B12" s="300">
        <v>0</v>
      </c>
      <c r="C12" s="301">
        <v>0</v>
      </c>
      <c r="D12" s="302"/>
    </row>
    <row r="13" customHeight="1" spans="1:4">
      <c r="A13" s="304" t="s">
        <v>131</v>
      </c>
      <c r="B13" s="300">
        <v>0</v>
      </c>
      <c r="C13" s="301">
        <v>0</v>
      </c>
      <c r="D13" s="302"/>
    </row>
    <row r="14" customHeight="1" spans="1:4">
      <c r="A14" s="304" t="s">
        <v>132</v>
      </c>
      <c r="B14" s="300">
        <v>0</v>
      </c>
      <c r="C14" s="301">
        <v>0</v>
      </c>
      <c r="D14" s="302"/>
    </row>
    <row r="15" customHeight="1" spans="1:4">
      <c r="A15" s="304" t="s">
        <v>133</v>
      </c>
      <c r="B15" s="300">
        <v>28</v>
      </c>
      <c r="C15" s="301">
        <v>196</v>
      </c>
      <c r="D15" s="302">
        <f>+B15/C15</f>
        <v>0.142857142857143</v>
      </c>
    </row>
    <row r="16" customHeight="1" spans="1:4">
      <c r="A16" s="304" t="s">
        <v>134</v>
      </c>
      <c r="B16" s="300">
        <v>0</v>
      </c>
      <c r="C16" s="301">
        <v>0</v>
      </c>
      <c r="D16" s="302"/>
    </row>
    <row r="17" customHeight="1" spans="1:4">
      <c r="A17" s="304" t="s">
        <v>135</v>
      </c>
      <c r="B17" s="300">
        <v>0</v>
      </c>
      <c r="C17" s="301">
        <v>0</v>
      </c>
      <c r="D17" s="302"/>
    </row>
    <row r="18" customHeight="1" spans="1:4">
      <c r="A18" s="304" t="s">
        <v>136</v>
      </c>
      <c r="B18" s="300">
        <v>49</v>
      </c>
      <c r="C18" s="301">
        <v>207</v>
      </c>
      <c r="D18" s="302">
        <f>+B18/C18</f>
        <v>0.236714975845411</v>
      </c>
    </row>
    <row r="19" customHeight="1" spans="1:4">
      <c r="A19" s="303" t="s">
        <v>137</v>
      </c>
      <c r="B19" s="300">
        <f>SUM(B20:B27)</f>
        <v>787</v>
      </c>
      <c r="C19" s="301">
        <v>551</v>
      </c>
      <c r="D19" s="302">
        <f>+B19/C19</f>
        <v>1.42831215970962</v>
      </c>
    </row>
    <row r="20" customHeight="1" spans="1:4">
      <c r="A20" s="304" t="s">
        <v>126</v>
      </c>
      <c r="B20" s="300">
        <v>595</v>
      </c>
      <c r="C20" s="301">
        <v>460</v>
      </c>
      <c r="D20" s="302">
        <f>+B20/C20</f>
        <v>1.29347826086957</v>
      </c>
    </row>
    <row r="21" customHeight="1" spans="1:4">
      <c r="A21" s="304" t="s">
        <v>127</v>
      </c>
      <c r="B21" s="300">
        <v>0</v>
      </c>
      <c r="C21" s="301">
        <v>0</v>
      </c>
      <c r="D21" s="302"/>
    </row>
    <row r="22" customHeight="1" spans="1:4">
      <c r="A22" s="304" t="s">
        <v>128</v>
      </c>
      <c r="B22" s="300">
        <v>0</v>
      </c>
      <c r="C22" s="301">
        <v>0</v>
      </c>
      <c r="D22" s="302"/>
    </row>
    <row r="23" customHeight="1" spans="1:4">
      <c r="A23" s="304" t="s">
        <v>138</v>
      </c>
      <c r="B23" s="300">
        <v>0</v>
      </c>
      <c r="C23" s="301">
        <v>0</v>
      </c>
      <c r="D23" s="302"/>
    </row>
    <row r="24" customHeight="1" spans="1:4">
      <c r="A24" s="304" t="s">
        <v>139</v>
      </c>
      <c r="B24" s="300">
        <v>0</v>
      </c>
      <c r="C24" s="301">
        <v>0</v>
      </c>
      <c r="D24" s="302"/>
    </row>
    <row r="25" customHeight="1" spans="1:4">
      <c r="A25" s="304" t="s">
        <v>140</v>
      </c>
      <c r="B25" s="300">
        <v>0</v>
      </c>
      <c r="C25" s="301">
        <v>0</v>
      </c>
      <c r="D25" s="302"/>
    </row>
    <row r="26" customHeight="1" spans="1:4">
      <c r="A26" s="304" t="s">
        <v>135</v>
      </c>
      <c r="B26" s="300">
        <v>0</v>
      </c>
      <c r="C26" s="301">
        <v>0</v>
      </c>
      <c r="D26" s="302"/>
    </row>
    <row r="27" customHeight="1" spans="1:4">
      <c r="A27" s="304" t="s">
        <v>141</v>
      </c>
      <c r="B27" s="300">
        <v>192</v>
      </c>
      <c r="C27" s="301">
        <v>91</v>
      </c>
      <c r="D27" s="302">
        <f>+B27/C27</f>
        <v>2.10989010989011</v>
      </c>
    </row>
    <row r="28" customHeight="1" spans="1:4">
      <c r="A28" s="303" t="s">
        <v>142</v>
      </c>
      <c r="B28" s="300">
        <f>SUM(B29:B38)</f>
        <v>16076</v>
      </c>
      <c r="C28" s="301">
        <v>15013</v>
      </c>
      <c r="D28" s="302">
        <f>+B28/C28</f>
        <v>1.07080530207154</v>
      </c>
    </row>
    <row r="29" customHeight="1" spans="1:4">
      <c r="A29" s="304" t="s">
        <v>126</v>
      </c>
      <c r="B29" s="300">
        <v>13868</v>
      </c>
      <c r="C29" s="301">
        <v>13135</v>
      </c>
      <c r="D29" s="302">
        <f>+B29/C29</f>
        <v>1.05580510087552</v>
      </c>
    </row>
    <row r="30" customHeight="1" spans="1:4">
      <c r="A30" s="304" t="s">
        <v>127</v>
      </c>
      <c r="B30" s="300">
        <v>50</v>
      </c>
      <c r="C30" s="301">
        <v>260</v>
      </c>
      <c r="D30" s="302">
        <f>+B30/C30</f>
        <v>0.192307692307692</v>
      </c>
    </row>
    <row r="31" customHeight="1" spans="1:4">
      <c r="A31" s="304" t="s">
        <v>128</v>
      </c>
      <c r="B31" s="300">
        <v>0</v>
      </c>
      <c r="C31" s="301">
        <v>0</v>
      </c>
      <c r="D31" s="302"/>
    </row>
    <row r="32" customHeight="1" spans="1:4">
      <c r="A32" s="304" t="s">
        <v>143</v>
      </c>
      <c r="B32" s="300">
        <v>0</v>
      </c>
      <c r="C32" s="301">
        <v>0</v>
      </c>
      <c r="D32" s="302"/>
    </row>
    <row r="33" customHeight="1" spans="1:4">
      <c r="A33" s="304" t="s">
        <v>144</v>
      </c>
      <c r="B33" s="300">
        <v>0</v>
      </c>
      <c r="C33" s="301">
        <v>0</v>
      </c>
      <c r="D33" s="302"/>
    </row>
    <row r="34" customHeight="1" spans="1:4">
      <c r="A34" s="304" t="s">
        <v>145</v>
      </c>
      <c r="B34" s="300">
        <v>104</v>
      </c>
      <c r="C34" s="301">
        <v>110</v>
      </c>
      <c r="D34" s="302">
        <f>+B34/C34</f>
        <v>0.945454545454545</v>
      </c>
    </row>
    <row r="35" customHeight="1" spans="1:4">
      <c r="A35" s="304" t="s">
        <v>146</v>
      </c>
      <c r="B35" s="300">
        <v>213</v>
      </c>
      <c r="C35" s="301">
        <v>356</v>
      </c>
      <c r="D35" s="302">
        <f>+B35/C35</f>
        <v>0.598314606741573</v>
      </c>
    </row>
    <row r="36" customHeight="1" spans="1:4">
      <c r="A36" s="304" t="s">
        <v>147</v>
      </c>
      <c r="B36" s="300">
        <v>0</v>
      </c>
      <c r="C36" s="301">
        <v>0</v>
      </c>
      <c r="D36" s="302"/>
    </row>
    <row r="37" customHeight="1" spans="1:4">
      <c r="A37" s="304" t="s">
        <v>135</v>
      </c>
      <c r="B37" s="300">
        <v>0</v>
      </c>
      <c r="C37" s="301">
        <v>0</v>
      </c>
      <c r="D37" s="302"/>
    </row>
    <row r="38" customHeight="1" spans="1:4">
      <c r="A38" s="304" t="s">
        <v>148</v>
      </c>
      <c r="B38" s="300">
        <v>1841</v>
      </c>
      <c r="C38" s="301">
        <v>1152</v>
      </c>
      <c r="D38" s="302">
        <f>+B38/C38</f>
        <v>1.59809027777778</v>
      </c>
    </row>
    <row r="39" customHeight="1" spans="1:4">
      <c r="A39" s="303" t="s">
        <v>149</v>
      </c>
      <c r="B39" s="300">
        <f>SUM(B40:B49)</f>
        <v>1729</v>
      </c>
      <c r="C39" s="301">
        <v>2205</v>
      </c>
      <c r="D39" s="302">
        <f>+B39/C39</f>
        <v>0.784126984126984</v>
      </c>
    </row>
    <row r="40" customHeight="1" spans="1:4">
      <c r="A40" s="304" t="s">
        <v>126</v>
      </c>
      <c r="B40" s="300">
        <v>497</v>
      </c>
      <c r="C40" s="301">
        <v>413</v>
      </c>
      <c r="D40" s="302">
        <f>+B40/C40</f>
        <v>1.20338983050847</v>
      </c>
    </row>
    <row r="41" customHeight="1" spans="1:4">
      <c r="A41" s="304" t="s">
        <v>127</v>
      </c>
      <c r="B41" s="300">
        <v>0</v>
      </c>
      <c r="C41" s="301">
        <v>0</v>
      </c>
      <c r="D41" s="302"/>
    </row>
    <row r="42" customHeight="1" spans="1:4">
      <c r="A42" s="304" t="s">
        <v>128</v>
      </c>
      <c r="B42" s="300">
        <v>0</v>
      </c>
      <c r="C42" s="301">
        <v>0</v>
      </c>
      <c r="D42" s="302"/>
    </row>
    <row r="43" customHeight="1" spans="1:4">
      <c r="A43" s="304" t="s">
        <v>150</v>
      </c>
      <c r="B43" s="300">
        <v>0</v>
      </c>
      <c r="C43" s="301">
        <v>0</v>
      </c>
      <c r="D43" s="302"/>
    </row>
    <row r="44" customHeight="1" spans="1:4">
      <c r="A44" s="304" t="s">
        <v>151</v>
      </c>
      <c r="B44" s="300">
        <v>0</v>
      </c>
      <c r="C44" s="301">
        <v>0</v>
      </c>
      <c r="D44" s="302"/>
    </row>
    <row r="45" customHeight="1" spans="1:4">
      <c r="A45" s="304" t="s">
        <v>152</v>
      </c>
      <c r="B45" s="300">
        <v>0</v>
      </c>
      <c r="C45" s="301">
        <v>0</v>
      </c>
      <c r="D45" s="302"/>
    </row>
    <row r="46" customHeight="1" spans="1:4">
      <c r="A46" s="304" t="s">
        <v>153</v>
      </c>
      <c r="B46" s="300">
        <v>0</v>
      </c>
      <c r="C46" s="301">
        <v>0</v>
      </c>
      <c r="D46" s="302"/>
    </row>
    <row r="47" customHeight="1" spans="1:4">
      <c r="A47" s="304" t="s">
        <v>154</v>
      </c>
      <c r="B47" s="300">
        <v>0</v>
      </c>
      <c r="C47" s="301">
        <v>0</v>
      </c>
      <c r="D47" s="302"/>
    </row>
    <row r="48" customHeight="1" spans="1:4">
      <c r="A48" s="304" t="s">
        <v>135</v>
      </c>
      <c r="B48" s="300">
        <v>0</v>
      </c>
      <c r="C48" s="301">
        <v>0</v>
      </c>
      <c r="D48" s="302"/>
    </row>
    <row r="49" customHeight="1" spans="1:4">
      <c r="A49" s="304" t="s">
        <v>155</v>
      </c>
      <c r="B49" s="300">
        <v>1232</v>
      </c>
      <c r="C49" s="301">
        <v>1792</v>
      </c>
      <c r="D49" s="302">
        <f>+B49/C49</f>
        <v>0.6875</v>
      </c>
    </row>
    <row r="50" customHeight="1" spans="1:4">
      <c r="A50" s="303" t="s">
        <v>156</v>
      </c>
      <c r="B50" s="300">
        <f>SUM(B51:B60)</f>
        <v>294</v>
      </c>
      <c r="C50" s="301">
        <v>536</v>
      </c>
      <c r="D50" s="302">
        <f>+B50/C50</f>
        <v>0.548507462686567</v>
      </c>
    </row>
    <row r="51" customHeight="1" spans="1:4">
      <c r="A51" s="304" t="s">
        <v>126</v>
      </c>
      <c r="B51" s="300">
        <v>230</v>
      </c>
      <c r="C51" s="301">
        <v>146</v>
      </c>
      <c r="D51" s="302">
        <f>+B51/C51</f>
        <v>1.57534246575342</v>
      </c>
    </row>
    <row r="52" customHeight="1" spans="1:4">
      <c r="A52" s="304" t="s">
        <v>127</v>
      </c>
      <c r="B52" s="300">
        <v>12</v>
      </c>
      <c r="C52" s="301">
        <v>86</v>
      </c>
      <c r="D52" s="302">
        <f>+B52/C52</f>
        <v>0.13953488372093</v>
      </c>
    </row>
    <row r="53" customHeight="1" spans="1:4">
      <c r="A53" s="304" t="s">
        <v>128</v>
      </c>
      <c r="B53" s="300">
        <v>0</v>
      </c>
      <c r="C53" s="301">
        <v>0</v>
      </c>
      <c r="D53" s="302"/>
    </row>
    <row r="54" customHeight="1" spans="1:4">
      <c r="A54" s="304" t="s">
        <v>157</v>
      </c>
      <c r="B54" s="300">
        <v>0</v>
      </c>
      <c r="C54" s="301">
        <v>0</v>
      </c>
      <c r="D54" s="302"/>
    </row>
    <row r="55" customHeight="1" spans="1:4">
      <c r="A55" s="304" t="s">
        <v>158</v>
      </c>
      <c r="B55" s="300">
        <v>0</v>
      </c>
      <c r="C55" s="301">
        <v>18</v>
      </c>
      <c r="D55" s="302">
        <f>+B55/C55</f>
        <v>0</v>
      </c>
    </row>
    <row r="56" customHeight="1" spans="1:4">
      <c r="A56" s="304" t="s">
        <v>159</v>
      </c>
      <c r="B56" s="300">
        <v>0</v>
      </c>
      <c r="C56" s="301">
        <v>0</v>
      </c>
      <c r="D56" s="302"/>
    </row>
    <row r="57" customHeight="1" spans="1:4">
      <c r="A57" s="304" t="s">
        <v>160</v>
      </c>
      <c r="B57" s="300">
        <v>15</v>
      </c>
      <c r="C57" s="301">
        <v>283</v>
      </c>
      <c r="D57" s="302">
        <f>+B57/C57</f>
        <v>0.0530035335689046</v>
      </c>
    </row>
    <row r="58" customHeight="1" spans="1:4">
      <c r="A58" s="304" t="s">
        <v>161</v>
      </c>
      <c r="B58" s="300">
        <v>0</v>
      </c>
      <c r="C58" s="301">
        <v>0</v>
      </c>
      <c r="D58" s="302"/>
    </row>
    <row r="59" customHeight="1" spans="1:4">
      <c r="A59" s="304" t="s">
        <v>135</v>
      </c>
      <c r="B59" s="300">
        <v>0</v>
      </c>
      <c r="C59" s="301">
        <v>0</v>
      </c>
      <c r="D59" s="302"/>
    </row>
    <row r="60" customHeight="1" spans="1:4">
      <c r="A60" s="304" t="s">
        <v>162</v>
      </c>
      <c r="B60" s="300">
        <v>37</v>
      </c>
      <c r="C60" s="301">
        <v>3</v>
      </c>
      <c r="D60" s="302">
        <f>+B60/C60</f>
        <v>12.3333333333333</v>
      </c>
    </row>
    <row r="61" customHeight="1" spans="1:4">
      <c r="A61" s="303" t="s">
        <v>163</v>
      </c>
      <c r="B61" s="300">
        <f>SUM(B62:B71)</f>
        <v>1628</v>
      </c>
      <c r="C61" s="301">
        <v>1760</v>
      </c>
      <c r="D61" s="302">
        <f>+B61/C61</f>
        <v>0.925</v>
      </c>
    </row>
    <row r="62" customHeight="1" spans="1:4">
      <c r="A62" s="304" t="s">
        <v>126</v>
      </c>
      <c r="B62" s="300">
        <v>1093</v>
      </c>
      <c r="C62" s="301">
        <v>1103</v>
      </c>
      <c r="D62" s="302">
        <f>+B62/C62</f>
        <v>0.990933816863101</v>
      </c>
    </row>
    <row r="63" customHeight="1" spans="1:4">
      <c r="A63" s="304" t="s">
        <v>127</v>
      </c>
      <c r="B63" s="300">
        <v>84</v>
      </c>
      <c r="C63" s="301">
        <v>65</v>
      </c>
      <c r="D63" s="302">
        <f>+B63/C63</f>
        <v>1.29230769230769</v>
      </c>
    </row>
    <row r="64" customHeight="1" spans="1:4">
      <c r="A64" s="304" t="s">
        <v>128</v>
      </c>
      <c r="B64" s="300">
        <v>0</v>
      </c>
      <c r="C64" s="301">
        <v>0</v>
      </c>
      <c r="D64" s="302"/>
    </row>
    <row r="65" customHeight="1" spans="1:4">
      <c r="A65" s="304" t="s">
        <v>164</v>
      </c>
      <c r="B65" s="300">
        <v>0</v>
      </c>
      <c r="C65" s="301">
        <v>0</v>
      </c>
      <c r="D65" s="302"/>
    </row>
    <row r="66" customHeight="1" spans="1:4">
      <c r="A66" s="304" t="s">
        <v>165</v>
      </c>
      <c r="B66" s="300">
        <v>0</v>
      </c>
      <c r="C66" s="301">
        <v>0</v>
      </c>
      <c r="D66" s="302"/>
    </row>
    <row r="67" customHeight="1" spans="1:4">
      <c r="A67" s="304" t="s">
        <v>166</v>
      </c>
      <c r="B67" s="300">
        <v>0</v>
      </c>
      <c r="C67" s="301">
        <v>0</v>
      </c>
      <c r="D67" s="302"/>
    </row>
    <row r="68" customHeight="1" spans="1:4">
      <c r="A68" s="304" t="s">
        <v>167</v>
      </c>
      <c r="B68" s="300">
        <v>93</v>
      </c>
      <c r="C68" s="301">
        <v>100</v>
      </c>
      <c r="D68" s="302">
        <f>+B68/C68</f>
        <v>0.93</v>
      </c>
    </row>
    <row r="69" customHeight="1" spans="1:4">
      <c r="A69" s="304" t="s">
        <v>168</v>
      </c>
      <c r="B69" s="300">
        <v>0</v>
      </c>
      <c r="C69" s="301">
        <v>0</v>
      </c>
      <c r="D69" s="302"/>
    </row>
    <row r="70" customHeight="1" spans="1:4">
      <c r="A70" s="304" t="s">
        <v>135</v>
      </c>
      <c r="B70" s="300">
        <v>0</v>
      </c>
      <c r="C70" s="301">
        <v>0</v>
      </c>
      <c r="D70" s="302"/>
    </row>
    <row r="71" customHeight="1" spans="1:4">
      <c r="A71" s="304" t="s">
        <v>169</v>
      </c>
      <c r="B71" s="300">
        <v>358</v>
      </c>
      <c r="C71" s="301">
        <v>492</v>
      </c>
      <c r="D71" s="302">
        <f>+B71/C71</f>
        <v>0.727642276422764</v>
      </c>
    </row>
    <row r="72" customHeight="1" spans="1:4">
      <c r="A72" s="303" t="s">
        <v>170</v>
      </c>
      <c r="B72" s="300">
        <f>SUM(B73:B79)</f>
        <v>5594</v>
      </c>
      <c r="C72" s="301">
        <v>5546</v>
      </c>
      <c r="D72" s="302">
        <f>+B72/C72</f>
        <v>1.00865488640462</v>
      </c>
    </row>
    <row r="73" customHeight="1" spans="1:4">
      <c r="A73" s="304" t="s">
        <v>126</v>
      </c>
      <c r="B73" s="300">
        <v>4009</v>
      </c>
      <c r="C73" s="301">
        <v>2891</v>
      </c>
      <c r="D73" s="302">
        <f>+B73/C73</f>
        <v>1.38671739882394</v>
      </c>
    </row>
    <row r="74" customHeight="1" spans="1:4">
      <c r="A74" s="304" t="s">
        <v>127</v>
      </c>
      <c r="B74" s="300">
        <v>0</v>
      </c>
      <c r="C74" s="301">
        <v>0</v>
      </c>
      <c r="D74" s="302"/>
    </row>
    <row r="75" customHeight="1" spans="1:4">
      <c r="A75" s="304" t="s">
        <v>128</v>
      </c>
      <c r="B75" s="300">
        <v>0</v>
      </c>
      <c r="C75" s="301">
        <v>0</v>
      </c>
      <c r="D75" s="302"/>
    </row>
    <row r="76" customHeight="1" spans="1:4">
      <c r="A76" s="304" t="s">
        <v>167</v>
      </c>
      <c r="B76" s="300">
        <v>0</v>
      </c>
      <c r="C76" s="301">
        <v>94</v>
      </c>
      <c r="D76" s="302"/>
    </row>
    <row r="77" customHeight="1" spans="1:4">
      <c r="A77" s="304" t="s">
        <v>171</v>
      </c>
      <c r="B77" s="300">
        <v>180</v>
      </c>
      <c r="C77" s="301">
        <v>2182</v>
      </c>
      <c r="D77" s="302"/>
    </row>
    <row r="78" customHeight="1" spans="1:4">
      <c r="A78" s="304" t="s">
        <v>135</v>
      </c>
      <c r="B78" s="300">
        <v>0</v>
      </c>
      <c r="C78" s="301">
        <v>0</v>
      </c>
      <c r="D78" s="302"/>
    </row>
    <row r="79" customHeight="1" spans="1:4">
      <c r="A79" s="304" t="s">
        <v>172</v>
      </c>
      <c r="B79" s="300">
        <v>1405</v>
      </c>
      <c r="C79" s="301">
        <v>379</v>
      </c>
      <c r="D79" s="302"/>
    </row>
    <row r="80" customHeight="1" spans="1:4">
      <c r="A80" s="303" t="s">
        <v>173</v>
      </c>
      <c r="B80" s="300">
        <f>SUM(B81:B88)</f>
        <v>739</v>
      </c>
      <c r="C80" s="301">
        <v>739</v>
      </c>
      <c r="D80" s="302">
        <f>+B80/C80</f>
        <v>1</v>
      </c>
    </row>
    <row r="81" customHeight="1" spans="1:4">
      <c r="A81" s="304" t="s">
        <v>126</v>
      </c>
      <c r="B81" s="300">
        <v>548</v>
      </c>
      <c r="C81" s="301">
        <v>463</v>
      </c>
      <c r="D81" s="302">
        <f>+B81/C81</f>
        <v>1.18358531317495</v>
      </c>
    </row>
    <row r="82" customHeight="1" spans="1:4">
      <c r="A82" s="304" t="s">
        <v>127</v>
      </c>
      <c r="B82" s="300">
        <v>0</v>
      </c>
      <c r="C82" s="301">
        <v>0</v>
      </c>
      <c r="D82" s="302"/>
    </row>
    <row r="83" customHeight="1" spans="1:4">
      <c r="A83" s="304" t="s">
        <v>128</v>
      </c>
      <c r="B83" s="300">
        <v>0</v>
      </c>
      <c r="C83" s="301">
        <v>0</v>
      </c>
      <c r="D83" s="302"/>
    </row>
    <row r="84" customHeight="1" spans="1:4">
      <c r="A84" s="304" t="s">
        <v>174</v>
      </c>
      <c r="B84" s="300">
        <v>0</v>
      </c>
      <c r="C84" s="301">
        <v>254</v>
      </c>
      <c r="D84" s="302">
        <f>+B84/C84</f>
        <v>0</v>
      </c>
    </row>
    <row r="85" customHeight="1" spans="1:4">
      <c r="A85" s="304" t="s">
        <v>175</v>
      </c>
      <c r="B85" s="300">
        <v>0</v>
      </c>
      <c r="C85" s="301">
        <v>0</v>
      </c>
      <c r="D85" s="302"/>
    </row>
    <row r="86" customHeight="1" spans="1:4">
      <c r="A86" s="304" t="s">
        <v>167</v>
      </c>
      <c r="B86" s="300">
        <v>0</v>
      </c>
      <c r="C86" s="301">
        <v>21</v>
      </c>
      <c r="D86" s="302">
        <f>+B86/C86</f>
        <v>0</v>
      </c>
    </row>
    <row r="87" customHeight="1" spans="1:4">
      <c r="A87" s="304" t="s">
        <v>135</v>
      </c>
      <c r="B87" s="300">
        <v>0</v>
      </c>
      <c r="C87" s="301">
        <v>0</v>
      </c>
      <c r="D87" s="302"/>
    </row>
    <row r="88" customHeight="1" spans="1:4">
      <c r="A88" s="304" t="s">
        <v>176</v>
      </c>
      <c r="B88" s="300">
        <v>191</v>
      </c>
      <c r="C88" s="301">
        <v>1</v>
      </c>
      <c r="D88" s="302"/>
    </row>
    <row r="89" customHeight="1" spans="1:4">
      <c r="A89" s="303" t="s">
        <v>177</v>
      </c>
      <c r="B89" s="300">
        <f>SUM(B90:B101)</f>
        <v>0</v>
      </c>
      <c r="C89" s="301">
        <v>0</v>
      </c>
      <c r="D89" s="302"/>
    </row>
    <row r="90" customHeight="1" spans="1:4">
      <c r="A90" s="304" t="s">
        <v>126</v>
      </c>
      <c r="B90" s="300">
        <v>0</v>
      </c>
      <c r="C90" s="301">
        <v>0</v>
      </c>
      <c r="D90" s="302"/>
    </row>
    <row r="91" customHeight="1" spans="1:4">
      <c r="A91" s="304" t="s">
        <v>127</v>
      </c>
      <c r="B91" s="300">
        <v>0</v>
      </c>
      <c r="C91" s="301">
        <v>0</v>
      </c>
      <c r="D91" s="302"/>
    </row>
    <row r="92" customHeight="1" spans="1:4">
      <c r="A92" s="304" t="s">
        <v>128</v>
      </c>
      <c r="B92" s="300">
        <v>0</v>
      </c>
      <c r="C92" s="301">
        <v>0</v>
      </c>
      <c r="D92" s="302"/>
    </row>
    <row r="93" customHeight="1" spans="1:4">
      <c r="A93" s="304" t="s">
        <v>178</v>
      </c>
      <c r="B93" s="300">
        <v>0</v>
      </c>
      <c r="C93" s="301">
        <v>0</v>
      </c>
      <c r="D93" s="302"/>
    </row>
    <row r="94" customHeight="1" spans="1:4">
      <c r="A94" s="304" t="s">
        <v>179</v>
      </c>
      <c r="B94" s="300">
        <v>0</v>
      </c>
      <c r="C94" s="301">
        <v>0</v>
      </c>
      <c r="D94" s="302"/>
    </row>
    <row r="95" customHeight="1" spans="1:4">
      <c r="A95" s="304" t="s">
        <v>167</v>
      </c>
      <c r="B95" s="300">
        <v>0</v>
      </c>
      <c r="C95" s="301">
        <v>0</v>
      </c>
      <c r="D95" s="302"/>
    </row>
    <row r="96" customHeight="1" spans="1:4">
      <c r="A96" s="304" t="s">
        <v>180</v>
      </c>
      <c r="B96" s="300">
        <v>0</v>
      </c>
      <c r="C96" s="301">
        <v>0</v>
      </c>
      <c r="D96" s="302"/>
    </row>
    <row r="97" customHeight="1" spans="1:4">
      <c r="A97" s="304" t="s">
        <v>181</v>
      </c>
      <c r="B97" s="300">
        <v>0</v>
      </c>
      <c r="C97" s="301">
        <v>0</v>
      </c>
      <c r="D97" s="302"/>
    </row>
    <row r="98" customHeight="1" spans="1:4">
      <c r="A98" s="304" t="s">
        <v>182</v>
      </c>
      <c r="B98" s="300">
        <v>0</v>
      </c>
      <c r="C98" s="301">
        <v>0</v>
      </c>
      <c r="D98" s="302"/>
    </row>
    <row r="99" customHeight="1" spans="1:4">
      <c r="A99" s="304" t="s">
        <v>183</v>
      </c>
      <c r="B99" s="300">
        <v>0</v>
      </c>
      <c r="C99" s="301">
        <v>0</v>
      </c>
      <c r="D99" s="302"/>
    </row>
    <row r="100" customHeight="1" spans="1:4">
      <c r="A100" s="304" t="s">
        <v>135</v>
      </c>
      <c r="B100" s="300">
        <v>0</v>
      </c>
      <c r="C100" s="301">
        <v>0</v>
      </c>
      <c r="D100" s="302"/>
    </row>
    <row r="101" customHeight="1" spans="1:4">
      <c r="A101" s="304" t="s">
        <v>184</v>
      </c>
      <c r="B101" s="300">
        <v>0</v>
      </c>
      <c r="C101" s="301">
        <v>0</v>
      </c>
      <c r="D101" s="302"/>
    </row>
    <row r="102" customHeight="1" spans="1:4">
      <c r="A102" s="303" t="s">
        <v>185</v>
      </c>
      <c r="B102" s="300">
        <f>SUM(B103:B110)</f>
        <v>2360</v>
      </c>
      <c r="C102" s="301">
        <v>2020</v>
      </c>
      <c r="D102" s="302">
        <f>+B102/C102</f>
        <v>1.16831683168317</v>
      </c>
    </row>
    <row r="103" customHeight="1" spans="1:4">
      <c r="A103" s="304" t="s">
        <v>126</v>
      </c>
      <c r="B103" s="300">
        <v>2040</v>
      </c>
      <c r="C103" s="301">
        <v>1324</v>
      </c>
      <c r="D103" s="302">
        <f>+B103/C103</f>
        <v>1.54078549848943</v>
      </c>
    </row>
    <row r="104" customHeight="1" spans="1:4">
      <c r="A104" s="304" t="s">
        <v>127</v>
      </c>
      <c r="B104" s="300">
        <v>0</v>
      </c>
      <c r="C104" s="301">
        <v>660</v>
      </c>
      <c r="D104" s="302">
        <f>+B104/C104</f>
        <v>0</v>
      </c>
    </row>
    <row r="105" customHeight="1" spans="1:4">
      <c r="A105" s="304" t="s">
        <v>128</v>
      </c>
      <c r="B105" s="300">
        <v>0</v>
      </c>
      <c r="C105" s="301">
        <v>0</v>
      </c>
      <c r="D105" s="302"/>
    </row>
    <row r="106" customHeight="1" spans="1:4">
      <c r="A106" s="304" t="s">
        <v>186</v>
      </c>
      <c r="B106" s="300">
        <v>0</v>
      </c>
      <c r="C106" s="301">
        <v>0</v>
      </c>
      <c r="D106" s="302"/>
    </row>
    <row r="107" customHeight="1" spans="1:4">
      <c r="A107" s="304" t="s">
        <v>187</v>
      </c>
      <c r="B107" s="300">
        <v>0</v>
      </c>
      <c r="C107" s="301">
        <v>0</v>
      </c>
      <c r="D107" s="302"/>
    </row>
    <row r="108" customHeight="1" spans="1:4">
      <c r="A108" s="304" t="s">
        <v>188</v>
      </c>
      <c r="B108" s="300">
        <v>60</v>
      </c>
      <c r="C108" s="301">
        <v>0</v>
      </c>
      <c r="D108" s="302"/>
    </row>
    <row r="109" customHeight="1" spans="1:4">
      <c r="A109" s="304" t="s">
        <v>135</v>
      </c>
      <c r="B109" s="300">
        <v>0</v>
      </c>
      <c r="C109" s="301">
        <v>0</v>
      </c>
      <c r="D109" s="302"/>
    </row>
    <row r="110" customHeight="1" spans="1:4">
      <c r="A110" s="304" t="s">
        <v>189</v>
      </c>
      <c r="B110" s="300">
        <v>260</v>
      </c>
      <c r="C110" s="301">
        <v>36</v>
      </c>
      <c r="D110" s="302">
        <f>+B110/C110</f>
        <v>7.22222222222222</v>
      </c>
    </row>
    <row r="111" customHeight="1" spans="1:4">
      <c r="A111" s="303" t="s">
        <v>190</v>
      </c>
      <c r="B111" s="300">
        <f>SUM(B112:B121)</f>
        <v>1234</v>
      </c>
      <c r="C111" s="301">
        <v>829</v>
      </c>
      <c r="D111" s="302">
        <f>+B111/C111</f>
        <v>1.48854041013269</v>
      </c>
    </row>
    <row r="112" customHeight="1" spans="1:4">
      <c r="A112" s="304" t="s">
        <v>126</v>
      </c>
      <c r="B112" s="300">
        <v>332</v>
      </c>
      <c r="C112" s="301">
        <v>450</v>
      </c>
      <c r="D112" s="302">
        <f>+B112/C112</f>
        <v>0.737777777777778</v>
      </c>
    </row>
    <row r="113" customHeight="1" spans="1:4">
      <c r="A113" s="304" t="s">
        <v>127</v>
      </c>
      <c r="B113" s="300">
        <v>0</v>
      </c>
      <c r="C113" s="301">
        <v>0</v>
      </c>
      <c r="D113" s="302"/>
    </row>
    <row r="114" customHeight="1" spans="1:4">
      <c r="A114" s="304" t="s">
        <v>128</v>
      </c>
      <c r="B114" s="300">
        <v>0</v>
      </c>
      <c r="C114" s="301">
        <v>0</v>
      </c>
      <c r="D114" s="302"/>
    </row>
    <row r="115" customHeight="1" spans="1:4">
      <c r="A115" s="304" t="s">
        <v>191</v>
      </c>
      <c r="B115" s="300">
        <v>0</v>
      </c>
      <c r="C115" s="301">
        <v>0</v>
      </c>
      <c r="D115" s="302"/>
    </row>
    <row r="116" customHeight="1" spans="1:4">
      <c r="A116" s="304" t="s">
        <v>192</v>
      </c>
      <c r="B116" s="300">
        <v>0</v>
      </c>
      <c r="C116" s="301">
        <v>0</v>
      </c>
      <c r="D116" s="302"/>
    </row>
    <row r="117" customHeight="1" spans="1:4">
      <c r="A117" s="304" t="s">
        <v>193</v>
      </c>
      <c r="B117" s="300">
        <v>0</v>
      </c>
      <c r="C117" s="301">
        <v>0</v>
      </c>
      <c r="D117" s="302"/>
    </row>
    <row r="118" customHeight="1" spans="1:4">
      <c r="A118" s="304" t="s">
        <v>194</v>
      </c>
      <c r="B118" s="300">
        <v>0</v>
      </c>
      <c r="C118" s="301">
        <v>0</v>
      </c>
      <c r="D118" s="302"/>
    </row>
    <row r="119" customHeight="1" spans="1:4">
      <c r="A119" s="304" t="s">
        <v>195</v>
      </c>
      <c r="B119" s="300">
        <v>511</v>
      </c>
      <c r="C119" s="301">
        <v>125</v>
      </c>
      <c r="D119" s="302">
        <f>+B119/C119</f>
        <v>4.088</v>
      </c>
    </row>
    <row r="120" customHeight="1" spans="1:4">
      <c r="A120" s="304" t="s">
        <v>135</v>
      </c>
      <c r="B120" s="300">
        <v>82</v>
      </c>
      <c r="C120" s="301">
        <v>0</v>
      </c>
      <c r="D120" s="302"/>
    </row>
    <row r="121" customHeight="1" spans="1:4">
      <c r="A121" s="304" t="s">
        <v>196</v>
      </c>
      <c r="B121" s="300">
        <v>309</v>
      </c>
      <c r="C121" s="301">
        <v>254</v>
      </c>
      <c r="D121" s="302">
        <f>+B121/C121</f>
        <v>1.21653543307087</v>
      </c>
    </row>
    <row r="122" customHeight="1" spans="1:4">
      <c r="A122" s="303" t="s">
        <v>197</v>
      </c>
      <c r="B122" s="300">
        <f>SUM(B123:B133)</f>
        <v>63</v>
      </c>
      <c r="C122" s="301">
        <v>50</v>
      </c>
      <c r="D122" s="302">
        <f>+B122/C122</f>
        <v>1.26</v>
      </c>
    </row>
    <row r="123" customHeight="1" spans="1:4">
      <c r="A123" s="304" t="s">
        <v>126</v>
      </c>
      <c r="B123" s="300">
        <v>0</v>
      </c>
      <c r="C123" s="301">
        <v>0</v>
      </c>
      <c r="D123" s="302"/>
    </row>
    <row r="124" customHeight="1" spans="1:4">
      <c r="A124" s="304" t="s">
        <v>127</v>
      </c>
      <c r="B124" s="300">
        <v>0</v>
      </c>
      <c r="C124" s="301">
        <v>0</v>
      </c>
      <c r="D124" s="302"/>
    </row>
    <row r="125" customHeight="1" spans="1:4">
      <c r="A125" s="304" t="s">
        <v>128</v>
      </c>
      <c r="B125" s="300">
        <v>0</v>
      </c>
      <c r="C125" s="301">
        <v>0</v>
      </c>
      <c r="D125" s="302"/>
    </row>
    <row r="126" customHeight="1" spans="1:4">
      <c r="A126" s="304" t="s">
        <v>198</v>
      </c>
      <c r="B126" s="300">
        <v>0</v>
      </c>
      <c r="C126" s="301">
        <v>3</v>
      </c>
      <c r="D126" s="302"/>
    </row>
    <row r="127" customHeight="1" spans="1:4">
      <c r="A127" s="304" t="s">
        <v>199</v>
      </c>
      <c r="B127" s="300">
        <v>43</v>
      </c>
      <c r="C127" s="301">
        <v>12</v>
      </c>
      <c r="D127" s="302">
        <f>+B127/C127</f>
        <v>3.58333333333333</v>
      </c>
    </row>
    <row r="128" customHeight="1" spans="1:4">
      <c r="A128" s="304" t="s">
        <v>200</v>
      </c>
      <c r="B128" s="300">
        <v>0</v>
      </c>
      <c r="C128" s="301">
        <v>0</v>
      </c>
      <c r="D128" s="302"/>
    </row>
    <row r="129" customHeight="1" spans="1:4">
      <c r="A129" s="304" t="s">
        <v>201</v>
      </c>
      <c r="B129" s="300">
        <v>20</v>
      </c>
      <c r="C129" s="301">
        <v>15</v>
      </c>
      <c r="D129" s="302"/>
    </row>
    <row r="130" customHeight="1" spans="1:4">
      <c r="A130" s="304" t="s">
        <v>202</v>
      </c>
      <c r="B130" s="300">
        <v>0</v>
      </c>
      <c r="C130" s="301">
        <v>0</v>
      </c>
      <c r="D130" s="302"/>
    </row>
    <row r="131" customHeight="1" spans="1:4">
      <c r="A131" s="304" t="s">
        <v>203</v>
      </c>
      <c r="B131" s="300">
        <v>0</v>
      </c>
      <c r="C131" s="301">
        <v>0</v>
      </c>
      <c r="D131" s="302"/>
    </row>
    <row r="132" customHeight="1" spans="1:4">
      <c r="A132" s="304" t="s">
        <v>135</v>
      </c>
      <c r="B132" s="300">
        <v>0</v>
      </c>
      <c r="C132" s="301">
        <v>0</v>
      </c>
      <c r="D132" s="302"/>
    </row>
    <row r="133" customHeight="1" spans="1:4">
      <c r="A133" s="304" t="s">
        <v>204</v>
      </c>
      <c r="B133" s="300">
        <v>0</v>
      </c>
      <c r="C133" s="301">
        <v>20</v>
      </c>
      <c r="D133" s="302">
        <f>+B133/C133</f>
        <v>0</v>
      </c>
    </row>
    <row r="134" customHeight="1" spans="1:4">
      <c r="A134" s="303" t="s">
        <v>205</v>
      </c>
      <c r="B134" s="300">
        <f>SUM(B135:B140)</f>
        <v>0</v>
      </c>
      <c r="C134" s="301">
        <v>0</v>
      </c>
      <c r="D134" s="302"/>
    </row>
    <row r="135" customHeight="1" spans="1:4">
      <c r="A135" s="304" t="s">
        <v>126</v>
      </c>
      <c r="B135" s="300">
        <v>0</v>
      </c>
      <c r="C135" s="301">
        <v>0</v>
      </c>
      <c r="D135" s="302"/>
    </row>
    <row r="136" customHeight="1" spans="1:4">
      <c r="A136" s="304" t="s">
        <v>127</v>
      </c>
      <c r="B136" s="300">
        <v>0</v>
      </c>
      <c r="C136" s="301">
        <v>0</v>
      </c>
      <c r="D136" s="302"/>
    </row>
    <row r="137" customHeight="1" spans="1:4">
      <c r="A137" s="304" t="s">
        <v>128</v>
      </c>
      <c r="B137" s="300">
        <v>0</v>
      </c>
      <c r="C137" s="301">
        <v>0</v>
      </c>
      <c r="D137" s="302"/>
    </row>
    <row r="138" customHeight="1" spans="1:4">
      <c r="A138" s="304" t="s">
        <v>206</v>
      </c>
      <c r="B138" s="300">
        <v>0</v>
      </c>
      <c r="C138" s="301">
        <v>0</v>
      </c>
      <c r="D138" s="302"/>
    </row>
    <row r="139" customHeight="1" spans="1:4">
      <c r="A139" s="304" t="s">
        <v>135</v>
      </c>
      <c r="B139" s="300">
        <v>0</v>
      </c>
      <c r="C139" s="301">
        <v>0</v>
      </c>
      <c r="D139" s="302"/>
    </row>
    <row r="140" customHeight="1" spans="1:4">
      <c r="A140" s="304" t="s">
        <v>207</v>
      </c>
      <c r="B140" s="300">
        <v>0</v>
      </c>
      <c r="C140" s="301">
        <v>0</v>
      </c>
      <c r="D140" s="302"/>
    </row>
    <row r="141" customHeight="1" spans="1:4">
      <c r="A141" s="303" t="s">
        <v>208</v>
      </c>
      <c r="B141" s="300">
        <f>SUM(B142:B148)</f>
        <v>0</v>
      </c>
      <c r="C141" s="301">
        <v>0</v>
      </c>
      <c r="D141" s="302"/>
    </row>
    <row r="142" customHeight="1" spans="1:4">
      <c r="A142" s="304" t="s">
        <v>126</v>
      </c>
      <c r="B142" s="300">
        <v>0</v>
      </c>
      <c r="C142" s="301">
        <v>0</v>
      </c>
      <c r="D142" s="302"/>
    </row>
    <row r="143" customHeight="1" spans="1:4">
      <c r="A143" s="304" t="s">
        <v>127</v>
      </c>
      <c r="B143" s="300">
        <v>0</v>
      </c>
      <c r="C143" s="301">
        <v>0</v>
      </c>
      <c r="D143" s="302"/>
    </row>
    <row r="144" customHeight="1" spans="1:4">
      <c r="A144" s="304" t="s">
        <v>128</v>
      </c>
      <c r="B144" s="300">
        <v>0</v>
      </c>
      <c r="C144" s="301">
        <v>0</v>
      </c>
      <c r="D144" s="302"/>
    </row>
    <row r="145" customHeight="1" spans="1:4">
      <c r="A145" s="304" t="s">
        <v>209</v>
      </c>
      <c r="B145" s="300">
        <v>0</v>
      </c>
      <c r="C145" s="301">
        <v>0</v>
      </c>
      <c r="D145" s="302"/>
    </row>
    <row r="146" customHeight="1" spans="1:4">
      <c r="A146" s="304" t="s">
        <v>210</v>
      </c>
      <c r="B146" s="300">
        <v>0</v>
      </c>
      <c r="C146" s="301">
        <v>0</v>
      </c>
      <c r="D146" s="302"/>
    </row>
    <row r="147" customHeight="1" spans="1:4">
      <c r="A147" s="304" t="s">
        <v>135</v>
      </c>
      <c r="B147" s="300">
        <v>0</v>
      </c>
      <c r="C147" s="301">
        <v>0</v>
      </c>
      <c r="D147" s="302"/>
    </row>
    <row r="148" customHeight="1" spans="1:4">
      <c r="A148" s="304" t="s">
        <v>211</v>
      </c>
      <c r="B148" s="300">
        <v>0</v>
      </c>
      <c r="C148" s="301">
        <v>0</v>
      </c>
      <c r="D148" s="302"/>
    </row>
    <row r="149" customHeight="1" spans="1:4">
      <c r="A149" s="303" t="s">
        <v>212</v>
      </c>
      <c r="B149" s="300">
        <f>SUM(B150:B154)</f>
        <v>28</v>
      </c>
      <c r="C149" s="301">
        <v>107</v>
      </c>
      <c r="D149" s="302">
        <f>+B149/C149</f>
        <v>0.261682242990654</v>
      </c>
    </row>
    <row r="150" customHeight="1" spans="1:4">
      <c r="A150" s="304" t="s">
        <v>126</v>
      </c>
      <c r="B150" s="300">
        <v>28</v>
      </c>
      <c r="C150" s="301">
        <v>81</v>
      </c>
      <c r="D150" s="302">
        <f>+B150/C150</f>
        <v>0.345679012345679</v>
      </c>
    </row>
    <row r="151" customHeight="1" spans="1:4">
      <c r="A151" s="304" t="s">
        <v>127</v>
      </c>
      <c r="B151" s="300">
        <v>0</v>
      </c>
      <c r="C151" s="301">
        <v>26</v>
      </c>
      <c r="D151" s="302">
        <f>+B151/C151</f>
        <v>0</v>
      </c>
    </row>
    <row r="152" customHeight="1" spans="1:4">
      <c r="A152" s="304" t="s">
        <v>128</v>
      </c>
      <c r="B152" s="300">
        <v>0</v>
      </c>
      <c r="C152" s="301">
        <v>0</v>
      </c>
      <c r="D152" s="302"/>
    </row>
    <row r="153" customHeight="1" spans="1:4">
      <c r="A153" s="304" t="s">
        <v>213</v>
      </c>
      <c r="B153" s="300">
        <v>0</v>
      </c>
      <c r="C153" s="301">
        <v>0</v>
      </c>
      <c r="D153" s="302"/>
    </row>
    <row r="154" customHeight="1" spans="1:4">
      <c r="A154" s="304" t="s">
        <v>214</v>
      </c>
      <c r="B154" s="300">
        <v>0</v>
      </c>
      <c r="C154" s="301">
        <v>0</v>
      </c>
      <c r="D154" s="302"/>
    </row>
    <row r="155" customHeight="1" spans="1:4">
      <c r="A155" s="303" t="s">
        <v>215</v>
      </c>
      <c r="B155" s="300">
        <f>SUM(B156:B161)</f>
        <v>104</v>
      </c>
      <c r="C155" s="301">
        <v>103</v>
      </c>
      <c r="D155" s="302">
        <f>+B155/C155</f>
        <v>1.00970873786408</v>
      </c>
    </row>
    <row r="156" customHeight="1" spans="1:4">
      <c r="A156" s="304" t="s">
        <v>126</v>
      </c>
      <c r="B156" s="300">
        <v>92</v>
      </c>
      <c r="C156" s="301">
        <v>79</v>
      </c>
      <c r="D156" s="302">
        <f>+B156/C156</f>
        <v>1.16455696202532</v>
      </c>
    </row>
    <row r="157" customHeight="1" spans="1:4">
      <c r="A157" s="304" t="s">
        <v>127</v>
      </c>
      <c r="B157" s="300">
        <v>0</v>
      </c>
      <c r="C157" s="301">
        <v>0</v>
      </c>
      <c r="D157" s="302"/>
    </row>
    <row r="158" customHeight="1" spans="1:4">
      <c r="A158" s="304" t="s">
        <v>128</v>
      </c>
      <c r="B158" s="300">
        <v>0</v>
      </c>
      <c r="C158" s="301">
        <v>0</v>
      </c>
      <c r="D158" s="302"/>
    </row>
    <row r="159" customHeight="1" spans="1:4">
      <c r="A159" s="304" t="s">
        <v>140</v>
      </c>
      <c r="B159" s="300">
        <v>0</v>
      </c>
      <c r="C159" s="301">
        <v>0</v>
      </c>
      <c r="D159" s="302"/>
    </row>
    <row r="160" customHeight="1" spans="1:4">
      <c r="A160" s="304" t="s">
        <v>135</v>
      </c>
      <c r="B160" s="300">
        <v>0</v>
      </c>
      <c r="C160" s="301">
        <v>0</v>
      </c>
      <c r="D160" s="302"/>
    </row>
    <row r="161" customHeight="1" spans="1:4">
      <c r="A161" s="304" t="s">
        <v>216</v>
      </c>
      <c r="B161" s="300">
        <v>12</v>
      </c>
      <c r="C161" s="301">
        <v>24</v>
      </c>
      <c r="D161" s="302">
        <f>+B161/C161</f>
        <v>0.5</v>
      </c>
    </row>
    <row r="162" customHeight="1" spans="1:4">
      <c r="A162" s="303" t="s">
        <v>217</v>
      </c>
      <c r="B162" s="300">
        <f>SUM(B163:B168)</f>
        <v>454</v>
      </c>
      <c r="C162" s="301">
        <v>332</v>
      </c>
      <c r="D162" s="302">
        <f>+B162/C162</f>
        <v>1.36746987951807</v>
      </c>
    </row>
    <row r="163" customHeight="1" spans="1:4">
      <c r="A163" s="304" t="s">
        <v>126</v>
      </c>
      <c r="B163" s="300">
        <v>204</v>
      </c>
      <c r="C163" s="301">
        <v>94</v>
      </c>
      <c r="D163" s="302">
        <f>+B163/C163</f>
        <v>2.17021276595745</v>
      </c>
    </row>
    <row r="164" customHeight="1" spans="1:4">
      <c r="A164" s="304" t="s">
        <v>127</v>
      </c>
      <c r="B164" s="300">
        <v>10</v>
      </c>
      <c r="C164" s="301">
        <v>151</v>
      </c>
      <c r="D164" s="302">
        <f>+B164/C164</f>
        <v>0.0662251655629139</v>
      </c>
    </row>
    <row r="165" customHeight="1" spans="1:4">
      <c r="A165" s="304" t="s">
        <v>128</v>
      </c>
      <c r="B165" s="300">
        <v>0</v>
      </c>
      <c r="C165" s="301">
        <v>0</v>
      </c>
      <c r="D165" s="302"/>
    </row>
    <row r="166" customHeight="1" spans="1:4">
      <c r="A166" s="304" t="s">
        <v>218</v>
      </c>
      <c r="B166" s="300">
        <v>237</v>
      </c>
      <c r="C166" s="301">
        <v>77</v>
      </c>
      <c r="D166" s="302">
        <f>+B166/C166</f>
        <v>3.07792207792208</v>
      </c>
    </row>
    <row r="167" customHeight="1" spans="1:4">
      <c r="A167" s="304" t="s">
        <v>135</v>
      </c>
      <c r="B167" s="300">
        <v>0</v>
      </c>
      <c r="C167" s="301">
        <v>0</v>
      </c>
      <c r="D167" s="302"/>
    </row>
    <row r="168" customHeight="1" spans="1:4">
      <c r="A168" s="304" t="s">
        <v>219</v>
      </c>
      <c r="B168" s="300">
        <v>3</v>
      </c>
      <c r="C168" s="301">
        <v>10</v>
      </c>
      <c r="D168" s="302">
        <f>+B168/C168</f>
        <v>0.3</v>
      </c>
    </row>
    <row r="169" customHeight="1" spans="1:4">
      <c r="A169" s="303" t="s">
        <v>220</v>
      </c>
      <c r="B169" s="300">
        <f>SUM(B170:B175)</f>
        <v>1609</v>
      </c>
      <c r="C169" s="301">
        <v>1516</v>
      </c>
      <c r="D169" s="302">
        <f>+B169/C169</f>
        <v>1.06134564643799</v>
      </c>
    </row>
    <row r="170" customHeight="1" spans="1:4">
      <c r="A170" s="304" t="s">
        <v>126</v>
      </c>
      <c r="B170" s="300">
        <v>1370</v>
      </c>
      <c r="C170" s="301">
        <v>937</v>
      </c>
      <c r="D170" s="302">
        <f>+B170/C170</f>
        <v>1.46211312700107</v>
      </c>
    </row>
    <row r="171" customHeight="1" spans="1:4">
      <c r="A171" s="304" t="s">
        <v>127</v>
      </c>
      <c r="B171" s="300">
        <v>4</v>
      </c>
      <c r="C171" s="301">
        <v>236</v>
      </c>
      <c r="D171" s="302">
        <f>+B171/C171</f>
        <v>0.0169491525423729</v>
      </c>
    </row>
    <row r="172" customHeight="1" spans="1:4">
      <c r="A172" s="304" t="s">
        <v>128</v>
      </c>
      <c r="B172" s="300">
        <v>30</v>
      </c>
      <c r="C172" s="301">
        <v>35</v>
      </c>
      <c r="D172" s="302"/>
    </row>
    <row r="173" customHeight="1" spans="1:4">
      <c r="A173" s="304" t="s">
        <v>221</v>
      </c>
      <c r="B173" s="300">
        <v>0</v>
      </c>
      <c r="C173" s="301">
        <v>0</v>
      </c>
      <c r="D173" s="302"/>
    </row>
    <row r="174" customHeight="1" spans="1:4">
      <c r="A174" s="304" t="s">
        <v>135</v>
      </c>
      <c r="B174" s="300">
        <v>1</v>
      </c>
      <c r="C174" s="301">
        <v>7</v>
      </c>
      <c r="D174" s="302"/>
    </row>
    <row r="175" customHeight="1" spans="1:4">
      <c r="A175" s="304" t="s">
        <v>222</v>
      </c>
      <c r="B175" s="300">
        <v>204</v>
      </c>
      <c r="C175" s="301">
        <v>301</v>
      </c>
      <c r="D175" s="302">
        <f>+B175/C175</f>
        <v>0.677740863787375</v>
      </c>
    </row>
    <row r="176" customHeight="1" spans="1:4">
      <c r="A176" s="303" t="s">
        <v>223</v>
      </c>
      <c r="B176" s="300">
        <f>SUM(B177:B182)</f>
        <v>992</v>
      </c>
      <c r="C176" s="301">
        <v>1009</v>
      </c>
      <c r="D176" s="302">
        <f>+B176/C176</f>
        <v>0.983151635282458</v>
      </c>
    </row>
    <row r="177" customHeight="1" spans="1:4">
      <c r="A177" s="304" t="s">
        <v>126</v>
      </c>
      <c r="B177" s="300">
        <v>685</v>
      </c>
      <c r="C177" s="301">
        <v>419</v>
      </c>
      <c r="D177" s="302">
        <f>+B177/C177</f>
        <v>1.63484486873508</v>
      </c>
    </row>
    <row r="178" customHeight="1" spans="1:4">
      <c r="A178" s="304" t="s">
        <v>127</v>
      </c>
      <c r="B178" s="300">
        <v>0</v>
      </c>
      <c r="C178" s="301">
        <v>0</v>
      </c>
      <c r="D178" s="302"/>
    </row>
    <row r="179" customHeight="1" spans="1:4">
      <c r="A179" s="304" t="s">
        <v>128</v>
      </c>
      <c r="B179" s="300">
        <v>0</v>
      </c>
      <c r="C179" s="301">
        <v>0</v>
      </c>
      <c r="D179" s="302"/>
    </row>
    <row r="180" customHeight="1" spans="1:4">
      <c r="A180" s="304" t="s">
        <v>224</v>
      </c>
      <c r="B180" s="300">
        <v>0</v>
      </c>
      <c r="C180" s="301">
        <v>0</v>
      </c>
      <c r="D180" s="302"/>
    </row>
    <row r="181" customHeight="1" spans="1:4">
      <c r="A181" s="304" t="s">
        <v>135</v>
      </c>
      <c r="B181" s="300">
        <v>0</v>
      </c>
      <c r="C181" s="301">
        <v>0</v>
      </c>
      <c r="D181" s="302"/>
    </row>
    <row r="182" customHeight="1" spans="1:4">
      <c r="A182" s="304" t="s">
        <v>225</v>
      </c>
      <c r="B182" s="300">
        <v>307</v>
      </c>
      <c r="C182" s="301">
        <v>590</v>
      </c>
      <c r="D182" s="302">
        <f>+B182/C182</f>
        <v>0.520338983050847</v>
      </c>
    </row>
    <row r="183" customHeight="1" spans="1:4">
      <c r="A183" s="303" t="s">
        <v>226</v>
      </c>
      <c r="B183" s="300">
        <f>SUM(B184:B189)</f>
        <v>274</v>
      </c>
      <c r="C183" s="301">
        <v>464</v>
      </c>
      <c r="D183" s="302">
        <f>+B183/C183</f>
        <v>0.59051724137931</v>
      </c>
    </row>
    <row r="184" customHeight="1" spans="1:4">
      <c r="A184" s="304" t="s">
        <v>126</v>
      </c>
      <c r="B184" s="300">
        <v>253</v>
      </c>
      <c r="C184" s="301">
        <v>159</v>
      </c>
      <c r="D184" s="302">
        <f>+B184/C184</f>
        <v>1.59119496855346</v>
      </c>
    </row>
    <row r="185" customHeight="1" spans="1:4">
      <c r="A185" s="304" t="s">
        <v>127</v>
      </c>
      <c r="B185" s="300">
        <v>0</v>
      </c>
      <c r="C185" s="301">
        <v>68</v>
      </c>
      <c r="D185" s="302"/>
    </row>
    <row r="186" customHeight="1" spans="1:4">
      <c r="A186" s="304" t="s">
        <v>128</v>
      </c>
      <c r="B186" s="300">
        <v>0</v>
      </c>
      <c r="C186" s="301">
        <v>0</v>
      </c>
      <c r="D186" s="302"/>
    </row>
    <row r="187" customHeight="1" spans="1:4">
      <c r="A187" s="304" t="s">
        <v>227</v>
      </c>
      <c r="B187" s="300">
        <v>0</v>
      </c>
      <c r="C187" s="301">
        <v>0</v>
      </c>
      <c r="D187" s="302"/>
    </row>
    <row r="188" customHeight="1" spans="1:4">
      <c r="A188" s="304" t="s">
        <v>135</v>
      </c>
      <c r="B188" s="300">
        <v>0</v>
      </c>
      <c r="C188" s="301">
        <v>0</v>
      </c>
      <c r="D188" s="302"/>
    </row>
    <row r="189" customHeight="1" spans="1:4">
      <c r="A189" s="304" t="s">
        <v>228</v>
      </c>
      <c r="B189" s="300">
        <v>21</v>
      </c>
      <c r="C189" s="301">
        <v>237</v>
      </c>
      <c r="D189" s="302">
        <f>+B189/C189</f>
        <v>0.0886075949367089</v>
      </c>
    </row>
    <row r="190" customHeight="1" spans="1:4">
      <c r="A190" s="303" t="s">
        <v>229</v>
      </c>
      <c r="B190" s="300">
        <f>SUM(B191:B197)</f>
        <v>285</v>
      </c>
      <c r="C190" s="301">
        <v>197</v>
      </c>
      <c r="D190" s="302">
        <f>+B190/C190</f>
        <v>1.44670050761421</v>
      </c>
    </row>
    <row r="191" customHeight="1" spans="1:4">
      <c r="A191" s="304" t="s">
        <v>126</v>
      </c>
      <c r="B191" s="300">
        <v>171</v>
      </c>
      <c r="C191" s="301">
        <v>139</v>
      </c>
      <c r="D191" s="302">
        <f>+B191/C191</f>
        <v>1.23021582733813</v>
      </c>
    </row>
    <row r="192" customHeight="1" spans="1:4">
      <c r="A192" s="304" t="s">
        <v>127</v>
      </c>
      <c r="B192" s="300">
        <v>19</v>
      </c>
      <c r="C192" s="301">
        <v>9</v>
      </c>
      <c r="D192" s="302">
        <f>+B192/C192</f>
        <v>2.11111111111111</v>
      </c>
    </row>
    <row r="193" customHeight="1" spans="1:4">
      <c r="A193" s="304" t="s">
        <v>128</v>
      </c>
      <c r="B193" s="300">
        <v>0</v>
      </c>
      <c r="C193" s="301">
        <v>0</v>
      </c>
      <c r="D193" s="302"/>
    </row>
    <row r="194" customHeight="1" spans="1:4">
      <c r="A194" s="304" t="s">
        <v>230</v>
      </c>
      <c r="B194" s="300">
        <v>16</v>
      </c>
      <c r="C194" s="301">
        <v>20</v>
      </c>
      <c r="D194" s="302">
        <f>+B194/C194</f>
        <v>0.8</v>
      </c>
    </row>
    <row r="195" customHeight="1" spans="1:4">
      <c r="A195" s="304" t="s">
        <v>231</v>
      </c>
      <c r="B195" s="300">
        <v>53</v>
      </c>
      <c r="C195" s="301">
        <v>29</v>
      </c>
      <c r="D195" s="302">
        <f>+B195/C195</f>
        <v>1.82758620689655</v>
      </c>
    </row>
    <row r="196" customHeight="1" spans="1:4">
      <c r="A196" s="304" t="s">
        <v>135</v>
      </c>
      <c r="B196" s="300">
        <v>0</v>
      </c>
      <c r="C196" s="301">
        <v>0</v>
      </c>
      <c r="D196" s="302"/>
    </row>
    <row r="197" customHeight="1" spans="1:4">
      <c r="A197" s="304" t="s">
        <v>232</v>
      </c>
      <c r="B197" s="300">
        <v>26</v>
      </c>
      <c r="C197" s="301">
        <v>0</v>
      </c>
      <c r="D197" s="302"/>
    </row>
    <row r="198" customHeight="1" spans="1:4">
      <c r="A198" s="303" t="s">
        <v>233</v>
      </c>
      <c r="B198" s="300">
        <f>SUM(B199:B203)</f>
        <v>0</v>
      </c>
      <c r="C198" s="301">
        <v>0</v>
      </c>
      <c r="D198" s="302"/>
    </row>
    <row r="199" customHeight="1" spans="1:4">
      <c r="A199" s="304" t="s">
        <v>126</v>
      </c>
      <c r="B199" s="300">
        <v>0</v>
      </c>
      <c r="C199" s="301">
        <v>0</v>
      </c>
      <c r="D199" s="302"/>
    </row>
    <row r="200" customHeight="1" spans="1:4">
      <c r="A200" s="304" t="s">
        <v>127</v>
      </c>
      <c r="B200" s="300">
        <v>0</v>
      </c>
      <c r="C200" s="301">
        <v>0</v>
      </c>
      <c r="D200" s="302"/>
    </row>
    <row r="201" customHeight="1" spans="1:4">
      <c r="A201" s="304" t="s">
        <v>128</v>
      </c>
      <c r="B201" s="300">
        <v>0</v>
      </c>
      <c r="C201" s="301">
        <v>0</v>
      </c>
      <c r="D201" s="302"/>
    </row>
    <row r="202" customHeight="1" spans="1:4">
      <c r="A202" s="304" t="s">
        <v>135</v>
      </c>
      <c r="B202" s="300">
        <v>0</v>
      </c>
      <c r="C202" s="301">
        <v>0</v>
      </c>
      <c r="D202" s="302"/>
    </row>
    <row r="203" customHeight="1" spans="1:4">
      <c r="A203" s="304" t="s">
        <v>234</v>
      </c>
      <c r="B203" s="300">
        <v>0</v>
      </c>
      <c r="C203" s="301">
        <v>0</v>
      </c>
      <c r="D203" s="302"/>
    </row>
    <row r="204" customHeight="1" spans="1:4">
      <c r="A204" s="303" t="s">
        <v>235</v>
      </c>
      <c r="B204" s="300">
        <f>SUM(B205:B209)</f>
        <v>129</v>
      </c>
      <c r="C204" s="301">
        <v>139</v>
      </c>
      <c r="D204" s="302">
        <f>+B204/C204</f>
        <v>0.928057553956835</v>
      </c>
    </row>
    <row r="205" customHeight="1" spans="1:4">
      <c r="A205" s="304" t="s">
        <v>126</v>
      </c>
      <c r="B205" s="300">
        <v>0</v>
      </c>
      <c r="C205" s="301">
        <v>0</v>
      </c>
      <c r="D205" s="302"/>
    </row>
    <row r="206" customHeight="1" spans="1:4">
      <c r="A206" s="304" t="s">
        <v>127</v>
      </c>
      <c r="B206" s="300">
        <v>94</v>
      </c>
      <c r="C206" s="301">
        <v>5</v>
      </c>
      <c r="D206" s="302">
        <f>+B206/C206</f>
        <v>18.8</v>
      </c>
    </row>
    <row r="207" customHeight="1" spans="1:4">
      <c r="A207" s="304" t="s">
        <v>128</v>
      </c>
      <c r="B207" s="300">
        <v>0</v>
      </c>
      <c r="C207" s="301">
        <v>0</v>
      </c>
      <c r="D207" s="302"/>
    </row>
    <row r="208" customHeight="1" spans="1:4">
      <c r="A208" s="304" t="s">
        <v>135</v>
      </c>
      <c r="B208" s="300">
        <v>0</v>
      </c>
      <c r="C208" s="301">
        <v>0</v>
      </c>
      <c r="D208" s="302"/>
    </row>
    <row r="209" customHeight="1" spans="1:4">
      <c r="A209" s="304" t="s">
        <v>236</v>
      </c>
      <c r="B209" s="300">
        <v>35</v>
      </c>
      <c r="C209" s="301">
        <v>134</v>
      </c>
      <c r="D209" s="302"/>
    </row>
    <row r="210" customHeight="1" spans="1:4">
      <c r="A210" s="303" t="s">
        <v>237</v>
      </c>
      <c r="B210" s="300">
        <f>SUM(B211:B216)</f>
        <v>0</v>
      </c>
      <c r="C210" s="301">
        <v>0</v>
      </c>
      <c r="D210" s="302"/>
    </row>
    <row r="211" customHeight="1" spans="1:4">
      <c r="A211" s="304" t="s">
        <v>126</v>
      </c>
      <c r="B211" s="300">
        <v>0</v>
      </c>
      <c r="C211" s="301">
        <v>0</v>
      </c>
      <c r="D211" s="302"/>
    </row>
    <row r="212" customHeight="1" spans="1:4">
      <c r="A212" s="304" t="s">
        <v>127</v>
      </c>
      <c r="B212" s="300">
        <v>0</v>
      </c>
      <c r="C212" s="301">
        <v>0</v>
      </c>
      <c r="D212" s="302"/>
    </row>
    <row r="213" customHeight="1" spans="1:4">
      <c r="A213" s="304" t="s">
        <v>128</v>
      </c>
      <c r="B213" s="300">
        <v>0</v>
      </c>
      <c r="C213" s="301">
        <v>0</v>
      </c>
      <c r="D213" s="302"/>
    </row>
    <row r="214" customHeight="1" spans="1:4">
      <c r="A214" s="304" t="s">
        <v>238</v>
      </c>
      <c r="B214" s="300">
        <v>0</v>
      </c>
      <c r="C214" s="301">
        <v>0</v>
      </c>
      <c r="D214" s="302"/>
    </row>
    <row r="215" customHeight="1" spans="1:4">
      <c r="A215" s="304" t="s">
        <v>135</v>
      </c>
      <c r="B215" s="300">
        <v>0</v>
      </c>
      <c r="C215" s="301">
        <v>0</v>
      </c>
      <c r="D215" s="302"/>
    </row>
    <row r="216" customHeight="1" spans="1:4">
      <c r="A216" s="304" t="s">
        <v>239</v>
      </c>
      <c r="B216" s="300">
        <v>0</v>
      </c>
      <c r="C216" s="301">
        <v>0</v>
      </c>
      <c r="D216" s="302"/>
    </row>
    <row r="217" customHeight="1" spans="1:4">
      <c r="A217" s="303" t="s">
        <v>240</v>
      </c>
      <c r="B217" s="300">
        <f>SUM(B218:B231)</f>
        <v>4481</v>
      </c>
      <c r="C217" s="301">
        <v>3663</v>
      </c>
      <c r="D217" s="302">
        <f>+B217/C217</f>
        <v>1.22331422331422</v>
      </c>
    </row>
    <row r="218" customHeight="1" spans="1:4">
      <c r="A218" s="304" t="s">
        <v>126</v>
      </c>
      <c r="B218" s="300">
        <v>3915</v>
      </c>
      <c r="C218" s="301">
        <v>3192</v>
      </c>
      <c r="D218" s="302">
        <f>+B218/C218</f>
        <v>1.2265037593985</v>
      </c>
    </row>
    <row r="219" customHeight="1" spans="1:4">
      <c r="A219" s="304" t="s">
        <v>127</v>
      </c>
      <c r="B219" s="300">
        <v>0</v>
      </c>
      <c r="C219" s="301">
        <v>0</v>
      </c>
      <c r="D219" s="302"/>
    </row>
    <row r="220" customHeight="1" spans="1:4">
      <c r="A220" s="304" t="s">
        <v>128</v>
      </c>
      <c r="B220" s="300">
        <v>0</v>
      </c>
      <c r="C220" s="301">
        <v>0</v>
      </c>
      <c r="D220" s="302"/>
    </row>
    <row r="221" customHeight="1" spans="1:4">
      <c r="A221" s="304" t="s">
        <v>241</v>
      </c>
      <c r="B221" s="300">
        <v>0</v>
      </c>
      <c r="C221" s="301">
        <v>0</v>
      </c>
      <c r="D221" s="302"/>
    </row>
    <row r="222" customHeight="1" spans="1:4">
      <c r="A222" s="304" t="s">
        <v>242</v>
      </c>
      <c r="B222" s="300">
        <v>88</v>
      </c>
      <c r="C222" s="301">
        <v>370</v>
      </c>
      <c r="D222" s="302"/>
    </row>
    <row r="223" customHeight="1" spans="1:4">
      <c r="A223" s="304" t="s">
        <v>167</v>
      </c>
      <c r="B223" s="300">
        <v>0</v>
      </c>
      <c r="C223" s="301">
        <v>0</v>
      </c>
      <c r="D223" s="302"/>
    </row>
    <row r="224" customHeight="1" spans="1:4">
      <c r="A224" s="304" t="s">
        <v>243</v>
      </c>
      <c r="B224" s="300">
        <v>0</v>
      </c>
      <c r="C224" s="301">
        <v>9</v>
      </c>
      <c r="D224" s="302">
        <f>+B224/C224</f>
        <v>0</v>
      </c>
    </row>
    <row r="225" customHeight="1" spans="1:4">
      <c r="A225" s="304" t="s">
        <v>244</v>
      </c>
      <c r="B225" s="300">
        <v>10</v>
      </c>
      <c r="C225" s="301">
        <v>6</v>
      </c>
      <c r="D225" s="302">
        <f>+B225/C225</f>
        <v>1.66666666666667</v>
      </c>
    </row>
    <row r="226" customHeight="1" spans="1:4">
      <c r="A226" s="304" t="s">
        <v>245</v>
      </c>
      <c r="B226" s="300">
        <v>100</v>
      </c>
      <c r="C226" s="301">
        <v>0</v>
      </c>
      <c r="D226" s="302"/>
    </row>
    <row r="227" customHeight="1" spans="1:4">
      <c r="A227" s="304" t="s">
        <v>246</v>
      </c>
      <c r="B227" s="300">
        <v>0</v>
      </c>
      <c r="C227" s="301">
        <v>0</v>
      </c>
      <c r="D227" s="302"/>
    </row>
    <row r="228" customHeight="1" spans="1:4">
      <c r="A228" s="304" t="s">
        <v>247</v>
      </c>
      <c r="B228" s="300">
        <v>30</v>
      </c>
      <c r="C228" s="301">
        <v>10</v>
      </c>
      <c r="D228" s="302"/>
    </row>
    <row r="229" customHeight="1" spans="1:4">
      <c r="A229" s="304" t="s">
        <v>248</v>
      </c>
      <c r="B229" s="300">
        <v>40</v>
      </c>
      <c r="C229" s="301">
        <v>36</v>
      </c>
      <c r="D229" s="302">
        <f>+B229/C229</f>
        <v>1.11111111111111</v>
      </c>
    </row>
    <row r="230" customHeight="1" spans="1:4">
      <c r="A230" s="304" t="s">
        <v>135</v>
      </c>
      <c r="B230" s="300">
        <v>0</v>
      </c>
      <c r="C230" s="301">
        <v>0</v>
      </c>
      <c r="D230" s="302"/>
    </row>
    <row r="231" customHeight="1" spans="1:4">
      <c r="A231" s="304" t="s">
        <v>249</v>
      </c>
      <c r="B231" s="300">
        <v>298</v>
      </c>
      <c r="C231" s="301">
        <v>40</v>
      </c>
      <c r="D231" s="302">
        <f>+B231/C231</f>
        <v>7.45</v>
      </c>
    </row>
    <row r="232" customHeight="1" spans="1:4">
      <c r="A232" s="303" t="s">
        <v>250</v>
      </c>
      <c r="B232" s="300">
        <f>SUM(B233:B234)</f>
        <v>4097</v>
      </c>
      <c r="C232" s="301">
        <v>2421</v>
      </c>
      <c r="D232" s="302">
        <f>+B232/C232</f>
        <v>1.69227591904172</v>
      </c>
    </row>
    <row r="233" customHeight="1" spans="1:4">
      <c r="A233" s="304" t="s">
        <v>251</v>
      </c>
      <c r="B233" s="300">
        <v>0</v>
      </c>
      <c r="C233" s="301">
        <v>0</v>
      </c>
      <c r="D233" s="302"/>
    </row>
    <row r="234" customHeight="1" spans="1:4">
      <c r="A234" s="304" t="s">
        <v>252</v>
      </c>
      <c r="B234" s="300">
        <v>4097</v>
      </c>
      <c r="C234" s="301">
        <v>2421</v>
      </c>
      <c r="D234" s="302">
        <f>+B234/C234</f>
        <v>1.69227591904172</v>
      </c>
    </row>
    <row r="235" customHeight="1" spans="1:4">
      <c r="A235" s="303" t="s">
        <v>253</v>
      </c>
      <c r="B235" s="300">
        <f>SUM(B236,B243,B246,B249,B255,B260,B262,B267,B273)</f>
        <v>0</v>
      </c>
      <c r="C235" s="301">
        <v>0</v>
      </c>
      <c r="D235" s="302"/>
    </row>
    <row r="236" customHeight="1" spans="1:4">
      <c r="A236" s="303" t="s">
        <v>254</v>
      </c>
      <c r="B236" s="300">
        <f>SUM(B237:B242)</f>
        <v>0</v>
      </c>
      <c r="C236" s="301">
        <v>0</v>
      </c>
      <c r="D236" s="302"/>
    </row>
    <row r="237" customHeight="1" spans="1:4">
      <c r="A237" s="304" t="s">
        <v>126</v>
      </c>
      <c r="B237" s="300">
        <v>0</v>
      </c>
      <c r="C237" s="301">
        <v>0</v>
      </c>
      <c r="D237" s="302"/>
    </row>
    <row r="238" customHeight="1" spans="1:4">
      <c r="A238" s="304" t="s">
        <v>127</v>
      </c>
      <c r="B238" s="300">
        <v>0</v>
      </c>
      <c r="C238" s="301">
        <v>0</v>
      </c>
      <c r="D238" s="302"/>
    </row>
    <row r="239" customHeight="1" spans="1:4">
      <c r="A239" s="304" t="s">
        <v>128</v>
      </c>
      <c r="B239" s="300">
        <v>0</v>
      </c>
      <c r="C239" s="301">
        <v>0</v>
      </c>
      <c r="D239" s="302"/>
    </row>
    <row r="240" customHeight="1" spans="1:4">
      <c r="A240" s="304" t="s">
        <v>221</v>
      </c>
      <c r="B240" s="300">
        <v>0</v>
      </c>
      <c r="C240" s="301">
        <v>0</v>
      </c>
      <c r="D240" s="302"/>
    </row>
    <row r="241" customHeight="1" spans="1:4">
      <c r="A241" s="304" t="s">
        <v>135</v>
      </c>
      <c r="B241" s="300">
        <v>0</v>
      </c>
      <c r="C241" s="301">
        <v>0</v>
      </c>
      <c r="D241" s="302"/>
    </row>
    <row r="242" customHeight="1" spans="1:4">
      <c r="A242" s="304" t="s">
        <v>255</v>
      </c>
      <c r="B242" s="300">
        <v>0</v>
      </c>
      <c r="C242" s="301">
        <v>0</v>
      </c>
      <c r="D242" s="302"/>
    </row>
    <row r="243" customHeight="1" spans="1:4">
      <c r="A243" s="303" t="s">
        <v>256</v>
      </c>
      <c r="B243" s="300">
        <f>SUM(B244:B245)</f>
        <v>0</v>
      </c>
      <c r="C243" s="301">
        <v>0</v>
      </c>
      <c r="D243" s="302"/>
    </row>
    <row r="244" customHeight="1" spans="1:4">
      <c r="A244" s="304" t="s">
        <v>257</v>
      </c>
      <c r="B244" s="300">
        <v>0</v>
      </c>
      <c r="C244" s="301">
        <v>0</v>
      </c>
      <c r="D244" s="302"/>
    </row>
    <row r="245" customHeight="1" spans="1:4">
      <c r="A245" s="304" t="s">
        <v>258</v>
      </c>
      <c r="B245" s="300">
        <v>0</v>
      </c>
      <c r="C245" s="301">
        <v>0</v>
      </c>
      <c r="D245" s="302"/>
    </row>
    <row r="246" customHeight="1" spans="1:4">
      <c r="A246" s="303" t="s">
        <v>259</v>
      </c>
      <c r="B246" s="300">
        <f>SUM(B247:B248)</f>
        <v>0</v>
      </c>
      <c r="C246" s="301">
        <v>0</v>
      </c>
      <c r="D246" s="302"/>
    </row>
    <row r="247" customHeight="1" spans="1:4">
      <c r="A247" s="304" t="s">
        <v>260</v>
      </c>
      <c r="B247" s="300">
        <v>0</v>
      </c>
      <c r="C247" s="301">
        <v>0</v>
      </c>
      <c r="D247" s="302"/>
    </row>
    <row r="248" customHeight="1" spans="1:4">
      <c r="A248" s="304" t="s">
        <v>261</v>
      </c>
      <c r="B248" s="300">
        <v>0</v>
      </c>
      <c r="C248" s="301">
        <v>0</v>
      </c>
      <c r="D248" s="302"/>
    </row>
    <row r="249" customHeight="1" spans="1:4">
      <c r="A249" s="303" t="s">
        <v>262</v>
      </c>
      <c r="B249" s="300">
        <f>SUM(B250:B254)</f>
        <v>0</v>
      </c>
      <c r="C249" s="301">
        <v>0</v>
      </c>
      <c r="D249" s="302"/>
    </row>
    <row r="250" customHeight="1" spans="1:4">
      <c r="A250" s="304" t="s">
        <v>263</v>
      </c>
      <c r="B250" s="300">
        <v>0</v>
      </c>
      <c r="C250" s="301">
        <v>0</v>
      </c>
      <c r="D250" s="302"/>
    </row>
    <row r="251" customHeight="1" spans="1:4">
      <c r="A251" s="304" t="s">
        <v>264</v>
      </c>
      <c r="B251" s="300">
        <v>0</v>
      </c>
      <c r="C251" s="301">
        <v>0</v>
      </c>
      <c r="D251" s="302"/>
    </row>
    <row r="252" customHeight="1" spans="1:4">
      <c r="A252" s="304" t="s">
        <v>265</v>
      </c>
      <c r="B252" s="300">
        <v>0</v>
      </c>
      <c r="C252" s="301">
        <v>0</v>
      </c>
      <c r="D252" s="302"/>
    </row>
    <row r="253" customHeight="1" spans="1:4">
      <c r="A253" s="304" t="s">
        <v>266</v>
      </c>
      <c r="B253" s="300">
        <v>0</v>
      </c>
      <c r="C253" s="301">
        <v>0</v>
      </c>
      <c r="D253" s="302"/>
    </row>
    <row r="254" customHeight="1" spans="1:4">
      <c r="A254" s="304" t="s">
        <v>267</v>
      </c>
      <c r="B254" s="300">
        <v>0</v>
      </c>
      <c r="C254" s="301">
        <v>0</v>
      </c>
      <c r="D254" s="302"/>
    </row>
    <row r="255" customHeight="1" spans="1:4">
      <c r="A255" s="303" t="s">
        <v>268</v>
      </c>
      <c r="B255" s="300">
        <f>SUM(B256:B259)</f>
        <v>0</v>
      </c>
      <c r="C255" s="301">
        <v>0</v>
      </c>
      <c r="D255" s="302"/>
    </row>
    <row r="256" customHeight="1" spans="1:4">
      <c r="A256" s="304" t="s">
        <v>269</v>
      </c>
      <c r="B256" s="300">
        <v>0</v>
      </c>
      <c r="C256" s="301">
        <v>0</v>
      </c>
      <c r="D256" s="302"/>
    </row>
    <row r="257" customHeight="1" spans="1:4">
      <c r="A257" s="304" t="s">
        <v>270</v>
      </c>
      <c r="B257" s="300">
        <v>0</v>
      </c>
      <c r="C257" s="301">
        <v>0</v>
      </c>
      <c r="D257" s="302"/>
    </row>
    <row r="258" customHeight="1" spans="1:4">
      <c r="A258" s="304" t="s">
        <v>271</v>
      </c>
      <c r="B258" s="300">
        <v>0</v>
      </c>
      <c r="C258" s="301">
        <v>0</v>
      </c>
      <c r="D258" s="302"/>
    </row>
    <row r="259" customHeight="1" spans="1:4">
      <c r="A259" s="304" t="s">
        <v>272</v>
      </c>
      <c r="B259" s="300">
        <v>0</v>
      </c>
      <c r="C259" s="301">
        <v>0</v>
      </c>
      <c r="D259" s="302"/>
    </row>
    <row r="260" customHeight="1" spans="1:4">
      <c r="A260" s="303" t="s">
        <v>273</v>
      </c>
      <c r="B260" s="300">
        <f>B261</f>
        <v>0</v>
      </c>
      <c r="C260" s="301">
        <v>0</v>
      </c>
      <c r="D260" s="302"/>
    </row>
    <row r="261" customHeight="1" spans="1:4">
      <c r="A261" s="304" t="s">
        <v>274</v>
      </c>
      <c r="B261" s="300">
        <v>0</v>
      </c>
      <c r="C261" s="301">
        <v>0</v>
      </c>
      <c r="D261" s="302"/>
    </row>
    <row r="262" customHeight="1" spans="1:4">
      <c r="A262" s="303" t="s">
        <v>275</v>
      </c>
      <c r="B262" s="300">
        <f>SUM(B263:B266)</f>
        <v>0</v>
      </c>
      <c r="C262" s="301">
        <v>0</v>
      </c>
      <c r="D262" s="302"/>
    </row>
    <row r="263" customHeight="1" spans="1:4">
      <c r="A263" s="304" t="s">
        <v>276</v>
      </c>
      <c r="B263" s="300">
        <v>0</v>
      </c>
      <c r="C263" s="301">
        <v>0</v>
      </c>
      <c r="D263" s="302"/>
    </row>
    <row r="264" customHeight="1" spans="1:4">
      <c r="A264" s="304" t="s">
        <v>277</v>
      </c>
      <c r="B264" s="300">
        <v>0</v>
      </c>
      <c r="C264" s="301">
        <v>0</v>
      </c>
      <c r="D264" s="302"/>
    </row>
    <row r="265" customHeight="1" spans="1:4">
      <c r="A265" s="304" t="s">
        <v>278</v>
      </c>
      <c r="B265" s="300">
        <v>0</v>
      </c>
      <c r="C265" s="301">
        <v>0</v>
      </c>
      <c r="D265" s="302"/>
    </row>
    <row r="266" customHeight="1" spans="1:4">
      <c r="A266" s="304" t="s">
        <v>279</v>
      </c>
      <c r="B266" s="300">
        <v>0</v>
      </c>
      <c r="C266" s="301">
        <v>0</v>
      </c>
      <c r="D266" s="302"/>
    </row>
    <row r="267" customHeight="1" spans="1:4">
      <c r="A267" s="303" t="s">
        <v>280</v>
      </c>
      <c r="B267" s="300">
        <f>SUM(B268:B272)</f>
        <v>0</v>
      </c>
      <c r="C267" s="301">
        <v>0</v>
      </c>
      <c r="D267" s="302"/>
    </row>
    <row r="268" customHeight="1" spans="1:4">
      <c r="A268" s="304" t="s">
        <v>126</v>
      </c>
      <c r="B268" s="300">
        <v>0</v>
      </c>
      <c r="C268" s="301">
        <v>0</v>
      </c>
      <c r="D268" s="302"/>
    </row>
    <row r="269" customHeight="1" spans="1:4">
      <c r="A269" s="304" t="s">
        <v>127</v>
      </c>
      <c r="B269" s="300">
        <v>0</v>
      </c>
      <c r="C269" s="301">
        <v>0</v>
      </c>
      <c r="D269" s="302"/>
    </row>
    <row r="270" customHeight="1" spans="1:4">
      <c r="A270" s="304" t="s">
        <v>128</v>
      </c>
      <c r="B270" s="300">
        <v>0</v>
      </c>
      <c r="C270" s="301">
        <v>0</v>
      </c>
      <c r="D270" s="302"/>
    </row>
    <row r="271" customHeight="1" spans="1:4">
      <c r="A271" s="304" t="s">
        <v>135</v>
      </c>
      <c r="B271" s="300">
        <v>0</v>
      </c>
      <c r="C271" s="301">
        <v>0</v>
      </c>
      <c r="D271" s="302"/>
    </row>
    <row r="272" customHeight="1" spans="1:4">
      <c r="A272" s="304" t="s">
        <v>281</v>
      </c>
      <c r="B272" s="300">
        <v>0</v>
      </c>
      <c r="C272" s="301">
        <v>0</v>
      </c>
      <c r="D272" s="302"/>
    </row>
    <row r="273" customHeight="1" spans="1:4">
      <c r="A273" s="303" t="s">
        <v>282</v>
      </c>
      <c r="B273" s="300">
        <f>B274</f>
        <v>0</v>
      </c>
      <c r="C273" s="301">
        <v>0</v>
      </c>
      <c r="D273" s="302"/>
    </row>
    <row r="274" customHeight="1" spans="1:4">
      <c r="A274" s="304" t="s">
        <v>283</v>
      </c>
      <c r="B274" s="300">
        <v>0</v>
      </c>
      <c r="C274" s="301">
        <v>0</v>
      </c>
      <c r="D274" s="302"/>
    </row>
    <row r="275" customHeight="1" spans="1:4">
      <c r="A275" s="303" t="s">
        <v>284</v>
      </c>
      <c r="B275" s="300">
        <f>SUM(B276,B278,B280,B282,B290)</f>
        <v>393</v>
      </c>
      <c r="C275" s="301">
        <v>190</v>
      </c>
      <c r="D275" s="302">
        <f>+B275/C275</f>
        <v>2.06842105263158</v>
      </c>
    </row>
    <row r="276" customHeight="1" spans="1:4">
      <c r="A276" s="303" t="s">
        <v>285</v>
      </c>
      <c r="B276" s="300">
        <f>B277</f>
        <v>0</v>
      </c>
      <c r="C276" s="301">
        <v>0</v>
      </c>
      <c r="D276" s="302"/>
    </row>
    <row r="277" customHeight="1" spans="1:4">
      <c r="A277" s="304" t="s">
        <v>286</v>
      </c>
      <c r="B277" s="300">
        <v>0</v>
      </c>
      <c r="C277" s="301">
        <v>0</v>
      </c>
      <c r="D277" s="302"/>
    </row>
    <row r="278" customHeight="1" spans="1:4">
      <c r="A278" s="303" t="s">
        <v>287</v>
      </c>
      <c r="B278" s="300">
        <f>B279</f>
        <v>0</v>
      </c>
      <c r="C278" s="301">
        <v>0</v>
      </c>
      <c r="D278" s="302"/>
    </row>
    <row r="279" customHeight="1" spans="1:4">
      <c r="A279" s="304" t="s">
        <v>288</v>
      </c>
      <c r="B279" s="300">
        <v>0</v>
      </c>
      <c r="C279" s="301">
        <v>0</v>
      </c>
      <c r="D279" s="302"/>
    </row>
    <row r="280" customHeight="1" spans="1:4">
      <c r="A280" s="303" t="s">
        <v>289</v>
      </c>
      <c r="B280" s="300">
        <f>B281</f>
        <v>0</v>
      </c>
      <c r="C280" s="301">
        <v>0</v>
      </c>
      <c r="D280" s="302"/>
    </row>
    <row r="281" customHeight="1" spans="1:4">
      <c r="A281" s="304" t="s">
        <v>290</v>
      </c>
      <c r="B281" s="300">
        <v>0</v>
      </c>
      <c r="C281" s="301">
        <v>0</v>
      </c>
      <c r="D281" s="302"/>
    </row>
    <row r="282" customHeight="1" spans="1:4">
      <c r="A282" s="303" t="s">
        <v>291</v>
      </c>
      <c r="B282" s="300">
        <f>SUM(B283:B289)</f>
        <v>393</v>
      </c>
      <c r="C282" s="301">
        <v>190</v>
      </c>
      <c r="D282" s="302">
        <f>+B282/C282</f>
        <v>2.06842105263158</v>
      </c>
    </row>
    <row r="283" customHeight="1" spans="1:4">
      <c r="A283" s="304" t="s">
        <v>292</v>
      </c>
      <c r="B283" s="300">
        <v>230</v>
      </c>
      <c r="C283" s="301">
        <v>190</v>
      </c>
      <c r="D283" s="302">
        <f>+B283/C283</f>
        <v>1.21052631578947</v>
      </c>
    </row>
    <row r="284" customHeight="1" spans="1:4">
      <c r="A284" s="304" t="s">
        <v>293</v>
      </c>
      <c r="B284" s="300">
        <v>0</v>
      </c>
      <c r="C284" s="301">
        <v>0</v>
      </c>
      <c r="D284" s="302"/>
    </row>
    <row r="285" customHeight="1" spans="1:4">
      <c r="A285" s="304" t="s">
        <v>294</v>
      </c>
      <c r="B285" s="300">
        <v>147</v>
      </c>
      <c r="C285" s="301">
        <v>0</v>
      </c>
      <c r="D285" s="302"/>
    </row>
    <row r="286" customHeight="1" spans="1:4">
      <c r="A286" s="304" t="s">
        <v>295</v>
      </c>
      <c r="B286" s="300">
        <v>0</v>
      </c>
      <c r="C286" s="301">
        <v>0</v>
      </c>
      <c r="D286" s="302"/>
    </row>
    <row r="287" customHeight="1" spans="1:4">
      <c r="A287" s="304" t="s">
        <v>296</v>
      </c>
      <c r="B287" s="300">
        <v>16</v>
      </c>
      <c r="C287" s="301">
        <v>0</v>
      </c>
      <c r="D287" s="302"/>
    </row>
    <row r="288" customHeight="1" spans="1:4">
      <c r="A288" s="304" t="s">
        <v>297</v>
      </c>
      <c r="B288" s="300">
        <v>0</v>
      </c>
      <c r="C288" s="301">
        <v>0</v>
      </c>
      <c r="D288" s="302"/>
    </row>
    <row r="289" customHeight="1" spans="1:4">
      <c r="A289" s="304" t="s">
        <v>298</v>
      </c>
      <c r="B289" s="300">
        <v>0</v>
      </c>
      <c r="C289" s="301">
        <v>0</v>
      </c>
      <c r="D289" s="302"/>
    </row>
    <row r="290" customHeight="1" spans="1:4">
      <c r="A290" s="303" t="s">
        <v>299</v>
      </c>
      <c r="B290" s="300">
        <f>B291</f>
        <v>0</v>
      </c>
      <c r="C290" s="301">
        <v>0</v>
      </c>
      <c r="D290" s="302"/>
    </row>
    <row r="291" customHeight="1" spans="1:4">
      <c r="A291" s="304" t="s">
        <v>300</v>
      </c>
      <c r="B291" s="300">
        <v>0</v>
      </c>
      <c r="C291" s="301">
        <v>0</v>
      </c>
      <c r="D291" s="302"/>
    </row>
    <row r="292" customHeight="1" spans="1:4">
      <c r="A292" s="303" t="s">
        <v>301</v>
      </c>
      <c r="B292" s="300">
        <f>SUM(B293,B296,B307,B314,B322,B331,B345,B355,B365,B373,B379)</f>
        <v>20392</v>
      </c>
      <c r="C292" s="301">
        <v>17057</v>
      </c>
      <c r="D292" s="302">
        <f t="shared" ref="D292:D298" si="0">+B292/C292</f>
        <v>1.19552090051005</v>
      </c>
    </row>
    <row r="293" customHeight="1" spans="1:4">
      <c r="A293" s="303" t="s">
        <v>302</v>
      </c>
      <c r="B293" s="300">
        <f>SUM(B294:B295)</f>
        <v>46</v>
      </c>
      <c r="C293" s="301">
        <v>49</v>
      </c>
      <c r="D293" s="302">
        <f t="shared" si="0"/>
        <v>0.938775510204082</v>
      </c>
    </row>
    <row r="294" customHeight="1" spans="1:4">
      <c r="A294" s="304" t="s">
        <v>303</v>
      </c>
      <c r="B294" s="300">
        <v>46</v>
      </c>
      <c r="C294" s="301">
        <v>46</v>
      </c>
      <c r="D294" s="302">
        <f t="shared" si="0"/>
        <v>1</v>
      </c>
    </row>
    <row r="295" customHeight="1" spans="1:4">
      <c r="A295" s="304" t="s">
        <v>304</v>
      </c>
      <c r="B295" s="300">
        <v>0</v>
      </c>
      <c r="C295" s="301">
        <v>3</v>
      </c>
      <c r="D295" s="302">
        <f t="shared" si="0"/>
        <v>0</v>
      </c>
    </row>
    <row r="296" customHeight="1" spans="1:4">
      <c r="A296" s="303" t="s">
        <v>305</v>
      </c>
      <c r="B296" s="300">
        <f>SUM(B297:B306)</f>
        <v>18504</v>
      </c>
      <c r="C296" s="301">
        <v>14989</v>
      </c>
      <c r="D296" s="302">
        <f t="shared" si="0"/>
        <v>1.23450530388952</v>
      </c>
    </row>
    <row r="297" customHeight="1" spans="1:4">
      <c r="A297" s="304" t="s">
        <v>126</v>
      </c>
      <c r="B297" s="300">
        <v>9400</v>
      </c>
      <c r="C297" s="301">
        <v>8362</v>
      </c>
      <c r="D297" s="302">
        <f t="shared" si="0"/>
        <v>1.12413298254006</v>
      </c>
    </row>
    <row r="298" customHeight="1" spans="1:4">
      <c r="A298" s="304" t="s">
        <v>127</v>
      </c>
      <c r="B298" s="300">
        <v>186</v>
      </c>
      <c r="C298" s="301">
        <v>1863</v>
      </c>
      <c r="D298" s="302">
        <f t="shared" si="0"/>
        <v>0.0998389694041868</v>
      </c>
    </row>
    <row r="299" customHeight="1" spans="1:4">
      <c r="A299" s="304" t="s">
        <v>128</v>
      </c>
      <c r="B299" s="300">
        <v>0</v>
      </c>
      <c r="C299" s="301">
        <v>0</v>
      </c>
      <c r="D299" s="302"/>
    </row>
    <row r="300" customHeight="1" spans="1:4">
      <c r="A300" s="304" t="s">
        <v>167</v>
      </c>
      <c r="B300" s="300">
        <v>5</v>
      </c>
      <c r="C300" s="301">
        <v>634</v>
      </c>
      <c r="D300" s="302">
        <f>+B300/C300</f>
        <v>0.00788643533123028</v>
      </c>
    </row>
    <row r="301" customHeight="1" spans="1:4">
      <c r="A301" s="304" t="s">
        <v>306</v>
      </c>
      <c r="B301" s="300">
        <v>53</v>
      </c>
      <c r="C301" s="301">
        <v>499</v>
      </c>
      <c r="D301" s="302">
        <f>+B301/C301</f>
        <v>0.106212424849699</v>
      </c>
    </row>
    <row r="302" customHeight="1" spans="1:4">
      <c r="A302" s="304" t="s">
        <v>307</v>
      </c>
      <c r="B302" s="300">
        <v>0</v>
      </c>
      <c r="C302" s="301">
        <v>0</v>
      </c>
      <c r="D302" s="302"/>
    </row>
    <row r="303" customHeight="1" spans="1:4">
      <c r="A303" s="304" t="s">
        <v>308</v>
      </c>
      <c r="B303" s="300">
        <v>0</v>
      </c>
      <c r="C303" s="301">
        <v>0</v>
      </c>
      <c r="D303" s="302"/>
    </row>
    <row r="304" customHeight="1" spans="1:4">
      <c r="A304" s="304" t="s">
        <v>309</v>
      </c>
      <c r="B304" s="300">
        <v>0</v>
      </c>
      <c r="C304" s="301">
        <v>0</v>
      </c>
      <c r="D304" s="302"/>
    </row>
    <row r="305" customHeight="1" spans="1:4">
      <c r="A305" s="304" t="s">
        <v>135</v>
      </c>
      <c r="B305" s="300">
        <v>0</v>
      </c>
      <c r="C305" s="301">
        <v>0</v>
      </c>
      <c r="D305" s="302"/>
    </row>
    <row r="306" customHeight="1" spans="1:4">
      <c r="A306" s="304" t="s">
        <v>310</v>
      </c>
      <c r="B306" s="300">
        <v>8860</v>
      </c>
      <c r="C306" s="301">
        <v>3631</v>
      </c>
      <c r="D306" s="302">
        <f>+B306/C306</f>
        <v>2.4400991462407</v>
      </c>
    </row>
    <row r="307" customHeight="1" spans="1:4">
      <c r="A307" s="303" t="s">
        <v>311</v>
      </c>
      <c r="B307" s="300">
        <f>SUM(B308:B313)</f>
        <v>0</v>
      </c>
      <c r="C307" s="301">
        <v>0</v>
      </c>
      <c r="D307" s="302"/>
    </row>
    <row r="308" customHeight="1" spans="1:4">
      <c r="A308" s="304" t="s">
        <v>126</v>
      </c>
      <c r="B308" s="300">
        <v>0</v>
      </c>
      <c r="C308" s="301">
        <v>0</v>
      </c>
      <c r="D308" s="302"/>
    </row>
    <row r="309" customHeight="1" spans="1:4">
      <c r="A309" s="304" t="s">
        <v>127</v>
      </c>
      <c r="B309" s="300">
        <v>0</v>
      </c>
      <c r="C309" s="301">
        <v>0</v>
      </c>
      <c r="D309" s="302"/>
    </row>
    <row r="310" customHeight="1" spans="1:4">
      <c r="A310" s="304" t="s">
        <v>128</v>
      </c>
      <c r="B310" s="300">
        <v>0</v>
      </c>
      <c r="C310" s="301">
        <v>0</v>
      </c>
      <c r="D310" s="302"/>
    </row>
    <row r="311" customHeight="1" spans="1:4">
      <c r="A311" s="304" t="s">
        <v>312</v>
      </c>
      <c r="B311" s="300">
        <v>0</v>
      </c>
      <c r="C311" s="301">
        <v>0</v>
      </c>
      <c r="D311" s="302"/>
    </row>
    <row r="312" customHeight="1" spans="1:4">
      <c r="A312" s="304" t="s">
        <v>135</v>
      </c>
      <c r="B312" s="300">
        <v>0</v>
      </c>
      <c r="C312" s="301">
        <v>0</v>
      </c>
      <c r="D312" s="302"/>
    </row>
    <row r="313" customHeight="1" spans="1:4">
      <c r="A313" s="304" t="s">
        <v>313</v>
      </c>
      <c r="B313" s="300">
        <v>0</v>
      </c>
      <c r="C313" s="301">
        <v>0</v>
      </c>
      <c r="D313" s="302"/>
    </row>
    <row r="314" customHeight="1" spans="1:4">
      <c r="A314" s="303" t="s">
        <v>314</v>
      </c>
      <c r="B314" s="300">
        <f>SUM(B315:B321)</f>
        <v>0</v>
      </c>
      <c r="C314" s="301">
        <v>0</v>
      </c>
      <c r="D314" s="302"/>
    </row>
    <row r="315" customHeight="1" spans="1:4">
      <c r="A315" s="304" t="s">
        <v>126</v>
      </c>
      <c r="B315" s="300">
        <v>0</v>
      </c>
      <c r="C315" s="301">
        <v>0</v>
      </c>
      <c r="D315" s="302"/>
    </row>
    <row r="316" customHeight="1" spans="1:4">
      <c r="A316" s="304" t="s">
        <v>127</v>
      </c>
      <c r="B316" s="300">
        <v>0</v>
      </c>
      <c r="C316" s="301">
        <v>0</v>
      </c>
      <c r="D316" s="302"/>
    </row>
    <row r="317" customHeight="1" spans="1:4">
      <c r="A317" s="304" t="s">
        <v>128</v>
      </c>
      <c r="B317" s="300">
        <v>0</v>
      </c>
      <c r="C317" s="301">
        <v>0</v>
      </c>
      <c r="D317" s="302"/>
    </row>
    <row r="318" customHeight="1" spans="1:4">
      <c r="A318" s="304" t="s">
        <v>315</v>
      </c>
      <c r="B318" s="300">
        <v>0</v>
      </c>
      <c r="C318" s="301">
        <v>0</v>
      </c>
      <c r="D318" s="302"/>
    </row>
    <row r="319" customHeight="1" spans="1:4">
      <c r="A319" s="304" t="s">
        <v>316</v>
      </c>
      <c r="B319" s="300">
        <v>0</v>
      </c>
      <c r="C319" s="301">
        <v>0</v>
      </c>
      <c r="D319" s="302"/>
    </row>
    <row r="320" customHeight="1" spans="1:4">
      <c r="A320" s="304" t="s">
        <v>135</v>
      </c>
      <c r="B320" s="300">
        <v>0</v>
      </c>
      <c r="C320" s="301">
        <v>0</v>
      </c>
      <c r="D320" s="302"/>
    </row>
    <row r="321" customHeight="1" spans="1:4">
      <c r="A321" s="304" t="s">
        <v>317</v>
      </c>
      <c r="B321" s="300">
        <v>0</v>
      </c>
      <c r="C321" s="301">
        <v>0</v>
      </c>
      <c r="D321" s="302"/>
    </row>
    <row r="322" customHeight="1" spans="1:4">
      <c r="A322" s="303" t="s">
        <v>318</v>
      </c>
      <c r="B322" s="300">
        <f>SUM(B323:B330)</f>
        <v>41</v>
      </c>
      <c r="C322" s="301">
        <v>221</v>
      </c>
      <c r="D322" s="302">
        <f>+B322/C322</f>
        <v>0.18552036199095</v>
      </c>
    </row>
    <row r="323" customHeight="1" spans="1:4">
      <c r="A323" s="304" t="s">
        <v>126</v>
      </c>
      <c r="B323" s="300">
        <v>0</v>
      </c>
      <c r="C323" s="301">
        <v>0</v>
      </c>
      <c r="D323" s="302"/>
    </row>
    <row r="324" customHeight="1" spans="1:4">
      <c r="A324" s="304" t="s">
        <v>127</v>
      </c>
      <c r="B324" s="300">
        <v>0</v>
      </c>
      <c r="C324" s="301">
        <v>0</v>
      </c>
      <c r="D324" s="302"/>
    </row>
    <row r="325" customHeight="1" spans="1:4">
      <c r="A325" s="304" t="s">
        <v>128</v>
      </c>
      <c r="B325" s="300">
        <v>0</v>
      </c>
      <c r="C325" s="301">
        <v>0</v>
      </c>
      <c r="D325" s="302"/>
    </row>
    <row r="326" customHeight="1" spans="1:4">
      <c r="A326" s="304" t="s">
        <v>319</v>
      </c>
      <c r="B326" s="300">
        <v>0</v>
      </c>
      <c r="C326" s="301">
        <v>0</v>
      </c>
      <c r="D326" s="302"/>
    </row>
    <row r="327" customHeight="1" spans="1:4">
      <c r="A327" s="304" t="s">
        <v>320</v>
      </c>
      <c r="B327" s="300">
        <v>0</v>
      </c>
      <c r="C327" s="301">
        <v>0</v>
      </c>
      <c r="D327" s="302"/>
    </row>
    <row r="328" customHeight="1" spans="1:4">
      <c r="A328" s="304" t="s">
        <v>321</v>
      </c>
      <c r="B328" s="300">
        <v>0</v>
      </c>
      <c r="C328" s="301">
        <v>0</v>
      </c>
      <c r="D328" s="302"/>
    </row>
    <row r="329" customHeight="1" spans="1:4">
      <c r="A329" s="304" t="s">
        <v>135</v>
      </c>
      <c r="B329" s="300">
        <v>0</v>
      </c>
      <c r="C329" s="301">
        <v>0</v>
      </c>
      <c r="D329" s="302"/>
    </row>
    <row r="330" customHeight="1" spans="1:4">
      <c r="A330" s="304" t="s">
        <v>322</v>
      </c>
      <c r="B330" s="300">
        <v>41</v>
      </c>
      <c r="C330" s="301">
        <v>221</v>
      </c>
      <c r="D330" s="302">
        <f>+B330/C330</f>
        <v>0.18552036199095</v>
      </c>
    </row>
    <row r="331" customHeight="1" spans="1:4">
      <c r="A331" s="303" t="s">
        <v>323</v>
      </c>
      <c r="B331" s="300">
        <f>SUM(B332:B344)</f>
        <v>1015</v>
      </c>
      <c r="C331" s="301">
        <v>782</v>
      </c>
      <c r="D331" s="302">
        <f>+B331/C331</f>
        <v>1.29795396419437</v>
      </c>
    </row>
    <row r="332" customHeight="1" spans="1:4">
      <c r="A332" s="304" t="s">
        <v>126</v>
      </c>
      <c r="B332" s="300">
        <v>706</v>
      </c>
      <c r="C332" s="301">
        <v>509</v>
      </c>
      <c r="D332" s="302">
        <f>+B332/C332</f>
        <v>1.38703339882122</v>
      </c>
    </row>
    <row r="333" customHeight="1" spans="1:4">
      <c r="A333" s="304" t="s">
        <v>127</v>
      </c>
      <c r="B333" s="300">
        <v>16</v>
      </c>
      <c r="C333" s="301">
        <v>57</v>
      </c>
      <c r="D333" s="302">
        <f>+B333/C333</f>
        <v>0.280701754385965</v>
      </c>
    </row>
    <row r="334" customHeight="1" spans="1:4">
      <c r="A334" s="304" t="s">
        <v>128</v>
      </c>
      <c r="B334" s="300">
        <v>0</v>
      </c>
      <c r="C334" s="301">
        <v>0</v>
      </c>
      <c r="D334" s="302"/>
    </row>
    <row r="335" customHeight="1" spans="1:4">
      <c r="A335" s="304" t="s">
        <v>324</v>
      </c>
      <c r="B335" s="300">
        <v>0</v>
      </c>
      <c r="C335" s="301">
        <v>0</v>
      </c>
      <c r="D335" s="302"/>
    </row>
    <row r="336" customHeight="1" spans="1:4">
      <c r="A336" s="304" t="s">
        <v>325</v>
      </c>
      <c r="B336" s="300">
        <v>16</v>
      </c>
      <c r="C336" s="301">
        <v>0</v>
      </c>
      <c r="D336" s="302"/>
    </row>
    <row r="337" customHeight="1" spans="1:4">
      <c r="A337" s="304" t="s">
        <v>326</v>
      </c>
      <c r="B337" s="300">
        <v>0</v>
      </c>
      <c r="C337" s="301">
        <v>0</v>
      </c>
      <c r="D337" s="302"/>
    </row>
    <row r="338" customHeight="1" spans="1:4">
      <c r="A338" s="304" t="s">
        <v>327</v>
      </c>
      <c r="B338" s="300">
        <v>0</v>
      </c>
      <c r="C338" s="301">
        <v>0</v>
      </c>
      <c r="D338" s="302"/>
    </row>
    <row r="339" customHeight="1" spans="1:4">
      <c r="A339" s="304" t="s">
        <v>328</v>
      </c>
      <c r="B339" s="300">
        <v>0</v>
      </c>
      <c r="C339" s="301">
        <v>0</v>
      </c>
      <c r="D339" s="302"/>
    </row>
    <row r="340" customHeight="1" spans="1:4">
      <c r="A340" s="304" t="s">
        <v>329</v>
      </c>
      <c r="B340" s="300">
        <v>0</v>
      </c>
      <c r="C340" s="301">
        <v>0</v>
      </c>
      <c r="D340" s="302"/>
    </row>
    <row r="341" customHeight="1" spans="1:4">
      <c r="A341" s="304" t="s">
        <v>330</v>
      </c>
      <c r="B341" s="300">
        <v>68</v>
      </c>
      <c r="C341" s="301">
        <v>22</v>
      </c>
      <c r="D341" s="302">
        <f>+B341/C341</f>
        <v>3.09090909090909</v>
      </c>
    </row>
    <row r="342" customHeight="1" spans="1:4">
      <c r="A342" s="304" t="s">
        <v>167</v>
      </c>
      <c r="B342" s="300">
        <v>0</v>
      </c>
      <c r="C342" s="301">
        <v>0</v>
      </c>
      <c r="D342" s="302"/>
    </row>
    <row r="343" customHeight="1" spans="1:4">
      <c r="A343" s="304" t="s">
        <v>135</v>
      </c>
      <c r="B343" s="300">
        <v>0</v>
      </c>
      <c r="C343" s="301">
        <v>0</v>
      </c>
      <c r="D343" s="302"/>
    </row>
    <row r="344" customHeight="1" spans="1:4">
      <c r="A344" s="304" t="s">
        <v>331</v>
      </c>
      <c r="B344" s="300">
        <v>209</v>
      </c>
      <c r="C344" s="301">
        <v>194</v>
      </c>
      <c r="D344" s="302">
        <f>+B344/C344</f>
        <v>1.07731958762887</v>
      </c>
    </row>
    <row r="345" customHeight="1" spans="1:4">
      <c r="A345" s="303" t="s">
        <v>332</v>
      </c>
      <c r="B345" s="300">
        <f>SUM(B346:B354)</f>
        <v>0</v>
      </c>
      <c r="C345" s="301">
        <v>0</v>
      </c>
      <c r="D345" s="302"/>
    </row>
    <row r="346" customHeight="1" spans="1:4">
      <c r="A346" s="304" t="s">
        <v>126</v>
      </c>
      <c r="B346" s="300">
        <v>0</v>
      </c>
      <c r="C346" s="301">
        <v>0</v>
      </c>
      <c r="D346" s="302"/>
    </row>
    <row r="347" customHeight="1" spans="1:4">
      <c r="A347" s="304" t="s">
        <v>127</v>
      </c>
      <c r="B347" s="300">
        <v>0</v>
      </c>
      <c r="C347" s="301">
        <v>0</v>
      </c>
      <c r="D347" s="302"/>
    </row>
    <row r="348" customHeight="1" spans="1:4">
      <c r="A348" s="304" t="s">
        <v>128</v>
      </c>
      <c r="B348" s="300">
        <v>0</v>
      </c>
      <c r="C348" s="301">
        <v>0</v>
      </c>
      <c r="D348" s="302"/>
    </row>
    <row r="349" customHeight="1" spans="1:4">
      <c r="A349" s="304" t="s">
        <v>333</v>
      </c>
      <c r="B349" s="300">
        <v>0</v>
      </c>
      <c r="C349" s="301">
        <v>0</v>
      </c>
      <c r="D349" s="302"/>
    </row>
    <row r="350" customHeight="1" spans="1:4">
      <c r="A350" s="304" t="s">
        <v>334</v>
      </c>
      <c r="B350" s="300">
        <v>0</v>
      </c>
      <c r="C350" s="301">
        <v>0</v>
      </c>
      <c r="D350" s="302"/>
    </row>
    <row r="351" customHeight="1" spans="1:4">
      <c r="A351" s="304" t="s">
        <v>335</v>
      </c>
      <c r="B351" s="300">
        <v>0</v>
      </c>
      <c r="C351" s="301">
        <v>0</v>
      </c>
      <c r="D351" s="302"/>
    </row>
    <row r="352" customHeight="1" spans="1:4">
      <c r="A352" s="304" t="s">
        <v>167</v>
      </c>
      <c r="B352" s="300">
        <v>0</v>
      </c>
      <c r="C352" s="301">
        <v>0</v>
      </c>
      <c r="D352" s="302"/>
    </row>
    <row r="353" customHeight="1" spans="1:4">
      <c r="A353" s="304" t="s">
        <v>135</v>
      </c>
      <c r="B353" s="300">
        <v>0</v>
      </c>
      <c r="C353" s="301">
        <v>0</v>
      </c>
      <c r="D353" s="302"/>
    </row>
    <row r="354" customHeight="1" spans="1:4">
      <c r="A354" s="304" t="s">
        <v>336</v>
      </c>
      <c r="B354" s="300">
        <v>0</v>
      </c>
      <c r="C354" s="301">
        <v>0</v>
      </c>
      <c r="D354" s="302"/>
    </row>
    <row r="355" customHeight="1" spans="1:4">
      <c r="A355" s="303" t="s">
        <v>337</v>
      </c>
      <c r="B355" s="300">
        <f>SUM(B356:B364)</f>
        <v>0</v>
      </c>
      <c r="C355" s="301">
        <v>916</v>
      </c>
      <c r="D355" s="302">
        <f>+B355/C355</f>
        <v>0</v>
      </c>
    </row>
    <row r="356" customHeight="1" spans="1:4">
      <c r="A356" s="304" t="s">
        <v>126</v>
      </c>
      <c r="B356" s="300">
        <v>0</v>
      </c>
      <c r="C356" s="301">
        <v>0</v>
      </c>
      <c r="D356" s="302"/>
    </row>
    <row r="357" customHeight="1" spans="1:4">
      <c r="A357" s="304" t="s">
        <v>127</v>
      </c>
      <c r="B357" s="300">
        <v>0</v>
      </c>
      <c r="C357" s="301">
        <v>0</v>
      </c>
      <c r="D357" s="302"/>
    </row>
    <row r="358" customHeight="1" spans="1:4">
      <c r="A358" s="304" t="s">
        <v>128</v>
      </c>
      <c r="B358" s="300">
        <v>0</v>
      </c>
      <c r="C358" s="301">
        <v>0</v>
      </c>
      <c r="D358" s="302"/>
    </row>
    <row r="359" customHeight="1" spans="1:4">
      <c r="A359" s="304" t="s">
        <v>338</v>
      </c>
      <c r="B359" s="300">
        <v>0</v>
      </c>
      <c r="C359" s="301">
        <v>0</v>
      </c>
      <c r="D359" s="302"/>
    </row>
    <row r="360" customHeight="1" spans="1:4">
      <c r="A360" s="304" t="s">
        <v>339</v>
      </c>
      <c r="B360" s="300">
        <v>0</v>
      </c>
      <c r="C360" s="301">
        <v>0</v>
      </c>
      <c r="D360" s="302"/>
    </row>
    <row r="361" customHeight="1" spans="1:4">
      <c r="A361" s="304" t="s">
        <v>340</v>
      </c>
      <c r="B361" s="300">
        <v>0</v>
      </c>
      <c r="C361" s="301">
        <v>866</v>
      </c>
      <c r="D361" s="302">
        <f>+B361/C361</f>
        <v>0</v>
      </c>
    </row>
    <row r="362" customHeight="1" spans="1:4">
      <c r="A362" s="304" t="s">
        <v>167</v>
      </c>
      <c r="B362" s="300">
        <v>0</v>
      </c>
      <c r="C362" s="301">
        <v>0</v>
      </c>
      <c r="D362" s="302"/>
    </row>
    <row r="363" customHeight="1" spans="1:4">
      <c r="A363" s="304" t="s">
        <v>135</v>
      </c>
      <c r="B363" s="300">
        <v>0</v>
      </c>
      <c r="C363" s="301">
        <v>0</v>
      </c>
      <c r="D363" s="302"/>
    </row>
    <row r="364" customHeight="1" spans="1:4">
      <c r="A364" s="304" t="s">
        <v>341</v>
      </c>
      <c r="B364" s="300">
        <v>0</v>
      </c>
      <c r="C364" s="301">
        <v>50</v>
      </c>
      <c r="D364" s="302"/>
    </row>
    <row r="365" customHeight="1" spans="1:4">
      <c r="A365" s="303" t="s">
        <v>342</v>
      </c>
      <c r="B365" s="300">
        <f>SUM(B366:B372)</f>
        <v>0</v>
      </c>
      <c r="C365" s="301">
        <v>0</v>
      </c>
      <c r="D365" s="302"/>
    </row>
    <row r="366" customHeight="1" spans="1:4">
      <c r="A366" s="304" t="s">
        <v>126</v>
      </c>
      <c r="B366" s="300">
        <v>0</v>
      </c>
      <c r="C366" s="301">
        <v>0</v>
      </c>
      <c r="D366" s="302"/>
    </row>
    <row r="367" customHeight="1" spans="1:4">
      <c r="A367" s="304" t="s">
        <v>127</v>
      </c>
      <c r="B367" s="300">
        <v>0</v>
      </c>
      <c r="C367" s="301">
        <v>0</v>
      </c>
      <c r="D367" s="302"/>
    </row>
    <row r="368" customHeight="1" spans="1:4">
      <c r="A368" s="304" t="s">
        <v>128</v>
      </c>
      <c r="B368" s="300">
        <v>0</v>
      </c>
      <c r="C368" s="301">
        <v>0</v>
      </c>
      <c r="D368" s="302"/>
    </row>
    <row r="369" customHeight="1" spans="1:4">
      <c r="A369" s="304" t="s">
        <v>343</v>
      </c>
      <c r="B369" s="300">
        <v>0</v>
      </c>
      <c r="C369" s="301">
        <v>0</v>
      </c>
      <c r="D369" s="302"/>
    </row>
    <row r="370" customHeight="1" spans="1:4">
      <c r="A370" s="304" t="s">
        <v>344</v>
      </c>
      <c r="B370" s="300">
        <v>0</v>
      </c>
      <c r="C370" s="301">
        <v>0</v>
      </c>
      <c r="D370" s="302"/>
    </row>
    <row r="371" customHeight="1" spans="1:4">
      <c r="A371" s="304" t="s">
        <v>135</v>
      </c>
      <c r="B371" s="300">
        <v>0</v>
      </c>
      <c r="C371" s="301">
        <v>0</v>
      </c>
      <c r="D371" s="302"/>
    </row>
    <row r="372" customHeight="1" spans="1:4">
      <c r="A372" s="304" t="s">
        <v>345</v>
      </c>
      <c r="B372" s="300">
        <v>0</v>
      </c>
      <c r="C372" s="301">
        <v>0</v>
      </c>
      <c r="D372" s="302"/>
    </row>
    <row r="373" customHeight="1" spans="1:4">
      <c r="A373" s="303" t="s">
        <v>346</v>
      </c>
      <c r="B373" s="300">
        <f>SUM(B374:B378)</f>
        <v>0</v>
      </c>
      <c r="C373" s="301">
        <v>0</v>
      </c>
      <c r="D373" s="302"/>
    </row>
    <row r="374" customHeight="1" spans="1:4">
      <c r="A374" s="304" t="s">
        <v>126</v>
      </c>
      <c r="B374" s="300">
        <v>0</v>
      </c>
      <c r="C374" s="301">
        <v>0</v>
      </c>
      <c r="D374" s="302"/>
    </row>
    <row r="375" customHeight="1" spans="1:4">
      <c r="A375" s="304" t="s">
        <v>127</v>
      </c>
      <c r="B375" s="300">
        <v>0</v>
      </c>
      <c r="C375" s="301">
        <v>0</v>
      </c>
      <c r="D375" s="302"/>
    </row>
    <row r="376" customHeight="1" spans="1:4">
      <c r="A376" s="304" t="s">
        <v>167</v>
      </c>
      <c r="B376" s="300">
        <v>0</v>
      </c>
      <c r="C376" s="301">
        <v>0</v>
      </c>
      <c r="D376" s="302"/>
    </row>
    <row r="377" customHeight="1" spans="1:4">
      <c r="A377" s="304" t="s">
        <v>347</v>
      </c>
      <c r="B377" s="300">
        <v>0</v>
      </c>
      <c r="C377" s="301">
        <v>0</v>
      </c>
      <c r="D377" s="302"/>
    </row>
    <row r="378" customHeight="1" spans="1:4">
      <c r="A378" s="304" t="s">
        <v>348</v>
      </c>
      <c r="B378" s="300">
        <v>0</v>
      </c>
      <c r="C378" s="301">
        <v>0</v>
      </c>
      <c r="D378" s="302"/>
    </row>
    <row r="379" customHeight="1" spans="1:4">
      <c r="A379" s="303" t="s">
        <v>349</v>
      </c>
      <c r="B379" s="300">
        <f>SUM(B380:B381)</f>
        <v>786</v>
      </c>
      <c r="C379" s="301">
        <v>100</v>
      </c>
      <c r="D379" s="302">
        <f>+B379/C379</f>
        <v>7.86</v>
      </c>
    </row>
    <row r="380" customHeight="1" spans="1:4">
      <c r="A380" s="304" t="s">
        <v>350</v>
      </c>
      <c r="B380" s="300">
        <v>4</v>
      </c>
      <c r="C380" s="301">
        <v>2</v>
      </c>
      <c r="D380" s="302"/>
    </row>
    <row r="381" customHeight="1" spans="1:4">
      <c r="A381" s="304" t="s">
        <v>351</v>
      </c>
      <c r="B381" s="300">
        <v>782</v>
      </c>
      <c r="C381" s="301">
        <v>98</v>
      </c>
      <c r="D381" s="302">
        <f>+B381/C381</f>
        <v>7.97959183673469</v>
      </c>
    </row>
    <row r="382" customHeight="1" spans="1:4">
      <c r="A382" s="303" t="s">
        <v>352</v>
      </c>
      <c r="B382" s="300">
        <f>SUM(B383,B388,B395,B401,B407,B411,B415,B419,B425,B432)</f>
        <v>93121</v>
      </c>
      <c r="C382" s="301">
        <v>88639</v>
      </c>
      <c r="D382" s="302">
        <f>+B382/C382</f>
        <v>1.05056464987195</v>
      </c>
    </row>
    <row r="383" customHeight="1" spans="1:4">
      <c r="A383" s="303" t="s">
        <v>353</v>
      </c>
      <c r="B383" s="300">
        <f>SUM(B384:B387)</f>
        <v>1674</v>
      </c>
      <c r="C383" s="301">
        <v>1466</v>
      </c>
      <c r="D383" s="302">
        <f>+B383/C383</f>
        <v>1.1418826739427</v>
      </c>
    </row>
    <row r="384" customHeight="1" spans="1:4">
      <c r="A384" s="304" t="s">
        <v>126</v>
      </c>
      <c r="B384" s="300">
        <v>1564</v>
      </c>
      <c r="C384" s="301">
        <v>1446</v>
      </c>
      <c r="D384" s="302">
        <f>+B384/C384</f>
        <v>1.08160442600277</v>
      </c>
    </row>
    <row r="385" customHeight="1" spans="1:4">
      <c r="A385" s="304" t="s">
        <v>127</v>
      </c>
      <c r="B385" s="300">
        <v>0</v>
      </c>
      <c r="C385" s="301">
        <v>0</v>
      </c>
      <c r="D385" s="302"/>
    </row>
    <row r="386" customHeight="1" spans="1:4">
      <c r="A386" s="304" t="s">
        <v>128</v>
      </c>
      <c r="B386" s="300">
        <v>0</v>
      </c>
      <c r="C386" s="301">
        <v>0</v>
      </c>
      <c r="D386" s="302"/>
    </row>
    <row r="387" customHeight="1" spans="1:4">
      <c r="A387" s="304" t="s">
        <v>354</v>
      </c>
      <c r="B387" s="300">
        <v>110</v>
      </c>
      <c r="C387" s="301">
        <v>20</v>
      </c>
      <c r="D387" s="302">
        <f t="shared" ref="D387:D392" si="1">+B387/C387</f>
        <v>5.5</v>
      </c>
    </row>
    <row r="388" customHeight="1" spans="1:4">
      <c r="A388" s="303" t="s">
        <v>355</v>
      </c>
      <c r="B388" s="300">
        <f>SUM(B389:B394)</f>
        <v>80704</v>
      </c>
      <c r="C388" s="301">
        <v>77089</v>
      </c>
      <c r="D388" s="302">
        <f t="shared" si="1"/>
        <v>1.04689384996562</v>
      </c>
    </row>
    <row r="389" customHeight="1" spans="1:4">
      <c r="A389" s="304" t="s">
        <v>356</v>
      </c>
      <c r="B389" s="300">
        <v>2215</v>
      </c>
      <c r="C389" s="301">
        <v>5931</v>
      </c>
      <c r="D389" s="302">
        <f t="shared" si="1"/>
        <v>0.373461473613219</v>
      </c>
    </row>
    <row r="390" customHeight="1" spans="1:4">
      <c r="A390" s="304" t="s">
        <v>357</v>
      </c>
      <c r="B390" s="300">
        <v>12809</v>
      </c>
      <c r="C390" s="301">
        <v>35160</v>
      </c>
      <c r="D390" s="302">
        <f t="shared" si="1"/>
        <v>0.364306029579067</v>
      </c>
    </row>
    <row r="391" customHeight="1" spans="1:4">
      <c r="A391" s="304" t="s">
        <v>358</v>
      </c>
      <c r="B391" s="300">
        <v>34149</v>
      </c>
      <c r="C391" s="301">
        <v>21291</v>
      </c>
      <c r="D391" s="302">
        <f t="shared" si="1"/>
        <v>1.60391714809074</v>
      </c>
    </row>
    <row r="392" customHeight="1" spans="1:4">
      <c r="A392" s="304" t="s">
        <v>359</v>
      </c>
      <c r="B392" s="300">
        <v>15217</v>
      </c>
      <c r="C392" s="301">
        <v>11301</v>
      </c>
      <c r="D392" s="302">
        <f t="shared" si="1"/>
        <v>1.346518007256</v>
      </c>
    </row>
    <row r="393" customHeight="1" spans="1:4">
      <c r="A393" s="304" t="s">
        <v>360</v>
      </c>
      <c r="B393" s="300">
        <v>0</v>
      </c>
      <c r="C393" s="301">
        <v>0</v>
      </c>
      <c r="D393" s="302"/>
    </row>
    <row r="394" customHeight="1" spans="1:4">
      <c r="A394" s="304" t="s">
        <v>361</v>
      </c>
      <c r="B394" s="300">
        <v>16314</v>
      </c>
      <c r="C394" s="301">
        <v>3406</v>
      </c>
      <c r="D394" s="302">
        <f>+B394/C394</f>
        <v>4.78978273634762</v>
      </c>
    </row>
    <row r="395" customHeight="1" spans="1:4">
      <c r="A395" s="303" t="s">
        <v>362</v>
      </c>
      <c r="B395" s="300">
        <f>SUM(B396:B400)</f>
        <v>5654</v>
      </c>
      <c r="C395" s="301">
        <v>4541</v>
      </c>
      <c r="D395" s="302">
        <f>+B395/C395</f>
        <v>1.24510019819423</v>
      </c>
    </row>
    <row r="396" customHeight="1" spans="1:4">
      <c r="A396" s="304" t="s">
        <v>363</v>
      </c>
      <c r="B396" s="300">
        <v>0</v>
      </c>
      <c r="C396" s="301">
        <v>0</v>
      </c>
      <c r="D396" s="302"/>
    </row>
    <row r="397" customHeight="1" spans="1:4">
      <c r="A397" s="304" t="s">
        <v>364</v>
      </c>
      <c r="B397" s="300">
        <v>5647</v>
      </c>
      <c r="C397" s="301">
        <v>4201</v>
      </c>
      <c r="D397" s="302">
        <f>+B397/C397</f>
        <v>1.34420376100928</v>
      </c>
    </row>
    <row r="398" customHeight="1" spans="1:4">
      <c r="A398" s="304" t="s">
        <v>365</v>
      </c>
      <c r="B398" s="300">
        <v>0</v>
      </c>
      <c r="C398" s="301">
        <v>340</v>
      </c>
      <c r="D398" s="302"/>
    </row>
    <row r="399" customHeight="1" spans="1:4">
      <c r="A399" s="304" t="s">
        <v>366</v>
      </c>
      <c r="B399" s="300">
        <v>0</v>
      </c>
      <c r="C399" s="301">
        <v>0</v>
      </c>
      <c r="D399" s="302"/>
    </row>
    <row r="400" customHeight="1" spans="1:4">
      <c r="A400" s="304" t="s">
        <v>367</v>
      </c>
      <c r="B400" s="300">
        <v>7</v>
      </c>
      <c r="C400" s="301">
        <v>0</v>
      </c>
      <c r="D400" s="302"/>
    </row>
    <row r="401" customHeight="1" spans="1:4">
      <c r="A401" s="303" t="s">
        <v>368</v>
      </c>
      <c r="B401" s="300">
        <f>SUM(B402:B406)</f>
        <v>164</v>
      </c>
      <c r="C401" s="301">
        <v>190</v>
      </c>
      <c r="D401" s="302">
        <f>+B401/C401</f>
        <v>0.863157894736842</v>
      </c>
    </row>
    <row r="402" customHeight="1" spans="1:4">
      <c r="A402" s="304" t="s">
        <v>369</v>
      </c>
      <c r="B402" s="300">
        <v>0</v>
      </c>
      <c r="C402" s="301">
        <v>0</v>
      </c>
      <c r="D402" s="302"/>
    </row>
    <row r="403" customHeight="1" spans="1:4">
      <c r="A403" s="304" t="s">
        <v>370</v>
      </c>
      <c r="B403" s="300">
        <v>0</v>
      </c>
      <c r="C403" s="301">
        <v>0</v>
      </c>
      <c r="D403" s="302"/>
    </row>
    <row r="404" customHeight="1" spans="1:4">
      <c r="A404" s="304" t="s">
        <v>371</v>
      </c>
      <c r="B404" s="300">
        <v>8</v>
      </c>
      <c r="C404" s="301">
        <v>160</v>
      </c>
      <c r="D404" s="302">
        <f>+B404/C404</f>
        <v>0.05</v>
      </c>
    </row>
    <row r="405" customHeight="1" spans="1:4">
      <c r="A405" s="304" t="s">
        <v>372</v>
      </c>
      <c r="B405" s="300">
        <v>0</v>
      </c>
      <c r="C405" s="301">
        <v>0</v>
      </c>
      <c r="D405" s="302"/>
    </row>
    <row r="406" customHeight="1" spans="1:4">
      <c r="A406" s="304" t="s">
        <v>373</v>
      </c>
      <c r="B406" s="300">
        <v>156</v>
      </c>
      <c r="C406" s="301">
        <v>30</v>
      </c>
      <c r="D406" s="302"/>
    </row>
    <row r="407" customHeight="1" spans="1:4">
      <c r="A407" s="303" t="s">
        <v>374</v>
      </c>
      <c r="B407" s="300">
        <f>SUM(B408:B410)</f>
        <v>0</v>
      </c>
      <c r="C407" s="301">
        <v>0</v>
      </c>
      <c r="D407" s="302"/>
    </row>
    <row r="408" customHeight="1" spans="1:4">
      <c r="A408" s="304" t="s">
        <v>375</v>
      </c>
      <c r="B408" s="300">
        <v>0</v>
      </c>
      <c r="C408" s="301">
        <v>0</v>
      </c>
      <c r="D408" s="302"/>
    </row>
    <row r="409" customHeight="1" spans="1:4">
      <c r="A409" s="304" t="s">
        <v>376</v>
      </c>
      <c r="B409" s="300">
        <v>0</v>
      </c>
      <c r="C409" s="301">
        <v>0</v>
      </c>
      <c r="D409" s="302"/>
    </row>
    <row r="410" customHeight="1" spans="1:4">
      <c r="A410" s="304" t="s">
        <v>377</v>
      </c>
      <c r="B410" s="300">
        <v>0</v>
      </c>
      <c r="C410" s="301">
        <v>0</v>
      </c>
      <c r="D410" s="302"/>
    </row>
    <row r="411" customHeight="1" spans="1:4">
      <c r="A411" s="303" t="s">
        <v>378</v>
      </c>
      <c r="B411" s="300">
        <f>SUM(B412:B414)</f>
        <v>0</v>
      </c>
      <c r="C411" s="301">
        <v>0</v>
      </c>
      <c r="D411" s="302"/>
    </row>
    <row r="412" customHeight="1" spans="1:4">
      <c r="A412" s="304" t="s">
        <v>379</v>
      </c>
      <c r="B412" s="300">
        <v>0</v>
      </c>
      <c r="C412" s="301">
        <v>0</v>
      </c>
      <c r="D412" s="302"/>
    </row>
    <row r="413" customHeight="1" spans="1:4">
      <c r="A413" s="304" t="s">
        <v>380</v>
      </c>
      <c r="B413" s="300">
        <v>0</v>
      </c>
      <c r="C413" s="301">
        <v>0</v>
      </c>
      <c r="D413" s="302"/>
    </row>
    <row r="414" customHeight="1" spans="1:4">
      <c r="A414" s="304" t="s">
        <v>381</v>
      </c>
      <c r="B414" s="300">
        <v>0</v>
      </c>
      <c r="C414" s="301">
        <v>0</v>
      </c>
      <c r="D414" s="302"/>
    </row>
    <row r="415" customHeight="1" spans="1:4">
      <c r="A415" s="303" t="s">
        <v>382</v>
      </c>
      <c r="B415" s="300">
        <f>SUM(B416:B418)</f>
        <v>89</v>
      </c>
      <c r="C415" s="301">
        <v>200</v>
      </c>
      <c r="D415" s="302"/>
    </row>
    <row r="416" customHeight="1" spans="1:4">
      <c r="A416" s="304" t="s">
        <v>383</v>
      </c>
      <c r="B416" s="300">
        <v>89</v>
      </c>
      <c r="C416" s="301">
        <v>200</v>
      </c>
      <c r="D416" s="302"/>
    </row>
    <row r="417" customHeight="1" spans="1:4">
      <c r="A417" s="304" t="s">
        <v>384</v>
      </c>
      <c r="B417" s="300">
        <v>0</v>
      </c>
      <c r="C417" s="301">
        <v>0</v>
      </c>
      <c r="D417" s="302"/>
    </row>
    <row r="418" customHeight="1" spans="1:4">
      <c r="A418" s="304" t="s">
        <v>385</v>
      </c>
      <c r="B418" s="300">
        <v>0</v>
      </c>
      <c r="C418" s="301">
        <v>0</v>
      </c>
      <c r="D418" s="302"/>
    </row>
    <row r="419" customHeight="1" spans="1:4">
      <c r="A419" s="303" t="s">
        <v>386</v>
      </c>
      <c r="B419" s="300">
        <f>SUM(B420:B424)</f>
        <v>684</v>
      </c>
      <c r="C419" s="301">
        <v>459</v>
      </c>
      <c r="D419" s="302">
        <f>+B419/C419</f>
        <v>1.49019607843137</v>
      </c>
    </row>
    <row r="420" customHeight="1" spans="1:4">
      <c r="A420" s="304" t="s">
        <v>387</v>
      </c>
      <c r="B420" s="300">
        <v>356</v>
      </c>
      <c r="C420" s="301">
        <v>294</v>
      </c>
      <c r="D420" s="302">
        <f>+B420/C420</f>
        <v>1.2108843537415</v>
      </c>
    </row>
    <row r="421" customHeight="1" spans="1:4">
      <c r="A421" s="304" t="s">
        <v>388</v>
      </c>
      <c r="B421" s="300">
        <v>305</v>
      </c>
      <c r="C421" s="301">
        <v>165</v>
      </c>
      <c r="D421" s="302">
        <f>+B421/C421</f>
        <v>1.84848484848485</v>
      </c>
    </row>
    <row r="422" customHeight="1" spans="1:4">
      <c r="A422" s="304" t="s">
        <v>389</v>
      </c>
      <c r="B422" s="300">
        <v>0</v>
      </c>
      <c r="C422" s="301">
        <v>0</v>
      </c>
      <c r="D422" s="302"/>
    </row>
    <row r="423" customHeight="1" spans="1:4">
      <c r="A423" s="304" t="s">
        <v>390</v>
      </c>
      <c r="B423" s="300">
        <v>0</v>
      </c>
      <c r="C423" s="301">
        <v>0</v>
      </c>
      <c r="D423" s="302"/>
    </row>
    <row r="424" customHeight="1" spans="1:4">
      <c r="A424" s="304" t="s">
        <v>391</v>
      </c>
      <c r="B424" s="300">
        <v>23</v>
      </c>
      <c r="C424" s="301">
        <v>0</v>
      </c>
      <c r="D424" s="302"/>
    </row>
    <row r="425" customHeight="1" spans="1:4">
      <c r="A425" s="303" t="s">
        <v>392</v>
      </c>
      <c r="B425" s="300">
        <f>SUM(B426:B431)</f>
        <v>3870</v>
      </c>
      <c r="C425" s="301">
        <v>3441</v>
      </c>
      <c r="D425" s="302">
        <f>+B425/C425</f>
        <v>1.12467306015693</v>
      </c>
    </row>
    <row r="426" customHeight="1" spans="1:4">
      <c r="A426" s="304" t="s">
        <v>393</v>
      </c>
      <c r="B426" s="300">
        <v>0</v>
      </c>
      <c r="C426" s="301">
        <v>0</v>
      </c>
      <c r="D426" s="302"/>
    </row>
    <row r="427" customHeight="1" spans="1:4">
      <c r="A427" s="304" t="s">
        <v>394</v>
      </c>
      <c r="B427" s="300">
        <v>0</v>
      </c>
      <c r="C427" s="301">
        <v>0</v>
      </c>
      <c r="D427" s="302"/>
    </row>
    <row r="428" customHeight="1" spans="1:4">
      <c r="A428" s="304" t="s">
        <v>395</v>
      </c>
      <c r="B428" s="300">
        <v>0</v>
      </c>
      <c r="C428" s="301">
        <v>0</v>
      </c>
      <c r="D428" s="302"/>
    </row>
    <row r="429" customHeight="1" spans="1:4">
      <c r="A429" s="304" t="s">
        <v>396</v>
      </c>
      <c r="B429" s="300">
        <v>0</v>
      </c>
      <c r="C429" s="301">
        <v>0</v>
      </c>
      <c r="D429" s="302"/>
    </row>
    <row r="430" customHeight="1" spans="1:4">
      <c r="A430" s="304" t="s">
        <v>397</v>
      </c>
      <c r="B430" s="300">
        <v>0</v>
      </c>
      <c r="C430" s="301">
        <v>0</v>
      </c>
      <c r="D430" s="302"/>
    </row>
    <row r="431" customHeight="1" spans="1:4">
      <c r="A431" s="304" t="s">
        <v>398</v>
      </c>
      <c r="B431" s="300">
        <v>3870</v>
      </c>
      <c r="C431" s="301">
        <v>3441</v>
      </c>
      <c r="D431" s="302">
        <f t="shared" ref="D431:D437" si="2">+B431/C431</f>
        <v>1.12467306015693</v>
      </c>
    </row>
    <row r="432" customHeight="1" spans="1:4">
      <c r="A432" s="303" t="s">
        <v>399</v>
      </c>
      <c r="B432" s="300">
        <f>B433</f>
        <v>282</v>
      </c>
      <c r="C432" s="301">
        <v>1253</v>
      </c>
      <c r="D432" s="302">
        <f t="shared" si="2"/>
        <v>0.225059856344773</v>
      </c>
    </row>
    <row r="433" customHeight="1" spans="1:4">
      <c r="A433" s="304" t="s">
        <v>400</v>
      </c>
      <c r="B433" s="300">
        <v>282</v>
      </c>
      <c r="C433" s="301">
        <v>1253</v>
      </c>
      <c r="D433" s="302">
        <f t="shared" si="2"/>
        <v>0.225059856344773</v>
      </c>
    </row>
    <row r="434" customHeight="1" spans="1:4">
      <c r="A434" s="303" t="s">
        <v>401</v>
      </c>
      <c r="B434" s="300">
        <f>SUM(B435,B440,B449,B455,B460,B465,B470,B477,B481,B485)</f>
        <v>13387</v>
      </c>
      <c r="C434" s="301">
        <v>8500</v>
      </c>
      <c r="D434" s="302">
        <f t="shared" si="2"/>
        <v>1.57494117647059</v>
      </c>
    </row>
    <row r="435" customHeight="1" spans="1:4">
      <c r="A435" s="303" t="s">
        <v>402</v>
      </c>
      <c r="B435" s="300">
        <f>SUM(B436:B439)</f>
        <v>540</v>
      </c>
      <c r="C435" s="301">
        <v>238</v>
      </c>
      <c r="D435" s="302">
        <f t="shared" si="2"/>
        <v>2.26890756302521</v>
      </c>
    </row>
    <row r="436" customHeight="1" spans="1:4">
      <c r="A436" s="304" t="s">
        <v>126</v>
      </c>
      <c r="B436" s="300">
        <v>483</v>
      </c>
      <c r="C436" s="301">
        <v>167</v>
      </c>
      <c r="D436" s="302">
        <f t="shared" si="2"/>
        <v>2.89221556886228</v>
      </c>
    </row>
    <row r="437" customHeight="1" spans="1:4">
      <c r="A437" s="304" t="s">
        <v>127</v>
      </c>
      <c r="B437" s="300">
        <v>0</v>
      </c>
      <c r="C437" s="301">
        <v>41</v>
      </c>
      <c r="D437" s="302">
        <f t="shared" si="2"/>
        <v>0</v>
      </c>
    </row>
    <row r="438" customHeight="1" spans="1:4">
      <c r="A438" s="304" t="s">
        <v>128</v>
      </c>
      <c r="B438" s="300">
        <v>0</v>
      </c>
      <c r="C438" s="301">
        <v>0</v>
      </c>
      <c r="D438" s="302"/>
    </row>
    <row r="439" customHeight="1" spans="1:4">
      <c r="A439" s="304" t="s">
        <v>403</v>
      </c>
      <c r="B439" s="300">
        <v>57</v>
      </c>
      <c r="C439" s="301">
        <v>30</v>
      </c>
      <c r="D439" s="302"/>
    </row>
    <row r="440" customHeight="1" spans="1:4">
      <c r="A440" s="303" t="s">
        <v>404</v>
      </c>
      <c r="B440" s="300">
        <f>SUM(B441:B448)</f>
        <v>0</v>
      </c>
      <c r="C440" s="301">
        <v>2</v>
      </c>
      <c r="D440" s="302"/>
    </row>
    <row r="441" customHeight="1" spans="1:4">
      <c r="A441" s="304" t="s">
        <v>405</v>
      </c>
      <c r="B441" s="300">
        <v>0</v>
      </c>
      <c r="C441" s="301">
        <v>0</v>
      </c>
      <c r="D441" s="302"/>
    </row>
    <row r="442" customHeight="1" spans="1:4">
      <c r="A442" s="304" t="s">
        <v>406</v>
      </c>
      <c r="B442" s="300">
        <v>0</v>
      </c>
      <c r="C442" s="301">
        <v>0</v>
      </c>
      <c r="D442" s="302"/>
    </row>
    <row r="443" customHeight="1" spans="1:4">
      <c r="A443" s="304" t="s">
        <v>407</v>
      </c>
      <c r="B443" s="300">
        <v>0</v>
      </c>
      <c r="C443" s="301">
        <v>0</v>
      </c>
      <c r="D443" s="302"/>
    </row>
    <row r="444" customHeight="1" spans="1:4">
      <c r="A444" s="304" t="s">
        <v>408</v>
      </c>
      <c r="B444" s="300">
        <v>0</v>
      </c>
      <c r="C444" s="301">
        <v>0</v>
      </c>
      <c r="D444" s="302"/>
    </row>
    <row r="445" customHeight="1" spans="1:4">
      <c r="A445" s="304" t="s">
        <v>409</v>
      </c>
      <c r="B445" s="300">
        <v>0</v>
      </c>
      <c r="C445" s="301">
        <v>0</v>
      </c>
      <c r="D445" s="302"/>
    </row>
    <row r="446" customHeight="1" spans="1:4">
      <c r="A446" s="304" t="s">
        <v>410</v>
      </c>
      <c r="B446" s="300">
        <v>0</v>
      </c>
      <c r="C446" s="301">
        <v>0</v>
      </c>
      <c r="D446" s="302"/>
    </row>
    <row r="447" customHeight="1" spans="1:4">
      <c r="A447" s="304" t="s">
        <v>411</v>
      </c>
      <c r="B447" s="300">
        <v>0</v>
      </c>
      <c r="C447" s="301">
        <v>2</v>
      </c>
      <c r="D447" s="302"/>
    </row>
    <row r="448" customHeight="1" spans="1:4">
      <c r="A448" s="304" t="s">
        <v>412</v>
      </c>
      <c r="B448" s="300">
        <v>0</v>
      </c>
      <c r="C448" s="301">
        <v>0</v>
      </c>
      <c r="D448" s="302"/>
    </row>
    <row r="449" customHeight="1" spans="1:4">
      <c r="A449" s="303" t="s">
        <v>413</v>
      </c>
      <c r="B449" s="300">
        <f>SUM(B450:B454)</f>
        <v>0</v>
      </c>
      <c r="C449" s="301">
        <v>50</v>
      </c>
      <c r="D449" s="302"/>
    </row>
    <row r="450" customHeight="1" spans="1:4">
      <c r="A450" s="304" t="s">
        <v>405</v>
      </c>
      <c r="B450" s="300">
        <v>0</v>
      </c>
      <c r="C450" s="301">
        <v>0</v>
      </c>
      <c r="D450" s="302"/>
    </row>
    <row r="451" customHeight="1" spans="1:4">
      <c r="A451" s="304" t="s">
        <v>414</v>
      </c>
      <c r="B451" s="300">
        <v>0</v>
      </c>
      <c r="C451" s="301">
        <v>0</v>
      </c>
      <c r="D451" s="302"/>
    </row>
    <row r="452" customHeight="1" spans="1:4">
      <c r="A452" s="304" t="s">
        <v>415</v>
      </c>
      <c r="B452" s="300">
        <v>0</v>
      </c>
      <c r="C452" s="301">
        <v>50</v>
      </c>
      <c r="D452" s="302"/>
    </row>
    <row r="453" customHeight="1" spans="1:4">
      <c r="A453" s="304" t="s">
        <v>416</v>
      </c>
      <c r="B453" s="300">
        <v>0</v>
      </c>
      <c r="C453" s="301">
        <v>0</v>
      </c>
      <c r="D453" s="302"/>
    </row>
    <row r="454" customHeight="1" spans="1:4">
      <c r="A454" s="304" t="s">
        <v>417</v>
      </c>
      <c r="B454" s="300">
        <v>0</v>
      </c>
      <c r="C454" s="301">
        <v>0</v>
      </c>
      <c r="D454" s="302"/>
    </row>
    <row r="455" customHeight="1" spans="1:4">
      <c r="A455" s="303" t="s">
        <v>418</v>
      </c>
      <c r="B455" s="300">
        <f>SUM(B456:B459)</f>
        <v>9065</v>
      </c>
      <c r="C455" s="301">
        <v>7314</v>
      </c>
      <c r="D455" s="302">
        <f>+B455/C455</f>
        <v>1.23940388296418</v>
      </c>
    </row>
    <row r="456" customHeight="1" spans="1:4">
      <c r="A456" s="304" t="s">
        <v>405</v>
      </c>
      <c r="B456" s="300">
        <v>0</v>
      </c>
      <c r="C456" s="301">
        <v>0</v>
      </c>
      <c r="D456" s="302"/>
    </row>
    <row r="457" customHeight="1" spans="1:4">
      <c r="A457" s="304" t="s">
        <v>419</v>
      </c>
      <c r="B457" s="300">
        <v>40</v>
      </c>
      <c r="C457" s="301">
        <v>143</v>
      </c>
      <c r="D457" s="302"/>
    </row>
    <row r="458" customHeight="1" spans="1:4">
      <c r="A458" s="304" t="s">
        <v>420</v>
      </c>
      <c r="B458" s="300">
        <v>0</v>
      </c>
      <c r="C458" s="301"/>
      <c r="D458" s="302"/>
    </row>
    <row r="459" customHeight="1" spans="1:4">
      <c r="A459" s="304" t="s">
        <v>421</v>
      </c>
      <c r="B459" s="300">
        <v>9025</v>
      </c>
      <c r="C459" s="301">
        <v>7171</v>
      </c>
      <c r="D459" s="302">
        <f t="shared" ref="D459:D512" si="3">+B459/C459</f>
        <v>1.25854134709246</v>
      </c>
    </row>
    <row r="460" customHeight="1" spans="1:4">
      <c r="A460" s="303" t="s">
        <v>422</v>
      </c>
      <c r="B460" s="300">
        <f>SUM(B461:B464)</f>
        <v>69</v>
      </c>
      <c r="C460" s="301">
        <v>135</v>
      </c>
      <c r="D460" s="302">
        <f t="shared" si="3"/>
        <v>0.511111111111111</v>
      </c>
    </row>
    <row r="461" customHeight="1" spans="1:4">
      <c r="A461" s="304" t="s">
        <v>405</v>
      </c>
      <c r="B461" s="300">
        <v>0</v>
      </c>
      <c r="C461" s="301">
        <v>0</v>
      </c>
      <c r="D461" s="302"/>
    </row>
    <row r="462" customHeight="1" spans="1:4">
      <c r="A462" s="304" t="s">
        <v>423</v>
      </c>
      <c r="B462" s="300">
        <v>0</v>
      </c>
      <c r="C462" s="301">
        <v>0</v>
      </c>
      <c r="D462" s="302"/>
    </row>
    <row r="463" customHeight="1" spans="1:4">
      <c r="A463" s="304" t="s">
        <v>424</v>
      </c>
      <c r="B463" s="300">
        <v>0</v>
      </c>
      <c r="C463" s="301">
        <v>0</v>
      </c>
      <c r="D463" s="302"/>
    </row>
    <row r="464" customHeight="1" spans="1:4">
      <c r="A464" s="304" t="s">
        <v>425</v>
      </c>
      <c r="B464" s="300">
        <v>69</v>
      </c>
      <c r="C464" s="301">
        <v>135</v>
      </c>
      <c r="D464" s="302">
        <f t="shared" si="3"/>
        <v>0.511111111111111</v>
      </c>
    </row>
    <row r="465" customHeight="1" spans="1:4">
      <c r="A465" s="303" t="s">
        <v>426</v>
      </c>
      <c r="B465" s="300">
        <f>SUM(B466:B469)</f>
        <v>0</v>
      </c>
      <c r="C465" s="301">
        <v>0</v>
      </c>
      <c r="D465" s="302"/>
    </row>
    <row r="466" customHeight="1" spans="1:4">
      <c r="A466" s="304" t="s">
        <v>427</v>
      </c>
      <c r="B466" s="300">
        <v>0</v>
      </c>
      <c r="C466" s="301">
        <v>0</v>
      </c>
      <c r="D466" s="302"/>
    </row>
    <row r="467" customHeight="1" spans="1:4">
      <c r="A467" s="304" t="s">
        <v>428</v>
      </c>
      <c r="B467" s="300">
        <v>0</v>
      </c>
      <c r="C467" s="301">
        <v>0</v>
      </c>
      <c r="D467" s="302"/>
    </row>
    <row r="468" customHeight="1" spans="1:4">
      <c r="A468" s="304" t="s">
        <v>429</v>
      </c>
      <c r="B468" s="300">
        <v>0</v>
      </c>
      <c r="C468" s="301">
        <v>0</v>
      </c>
      <c r="D468" s="302"/>
    </row>
    <row r="469" customHeight="1" spans="1:4">
      <c r="A469" s="304" t="s">
        <v>430</v>
      </c>
      <c r="B469" s="300">
        <v>0</v>
      </c>
      <c r="C469" s="301">
        <v>0</v>
      </c>
      <c r="D469" s="302"/>
    </row>
    <row r="470" customHeight="1" spans="1:4">
      <c r="A470" s="303" t="s">
        <v>431</v>
      </c>
      <c r="B470" s="300">
        <f>SUM(B471:B476)</f>
        <v>230</v>
      </c>
      <c r="C470" s="301">
        <v>249</v>
      </c>
      <c r="D470" s="302">
        <f t="shared" si="3"/>
        <v>0.923694779116466</v>
      </c>
    </row>
    <row r="471" customHeight="1" spans="1:4">
      <c r="A471" s="304" t="s">
        <v>405</v>
      </c>
      <c r="B471" s="300">
        <v>0</v>
      </c>
      <c r="C471" s="301">
        <v>46</v>
      </c>
      <c r="D471" s="302"/>
    </row>
    <row r="472" customHeight="1" spans="1:4">
      <c r="A472" s="304" t="s">
        <v>432</v>
      </c>
      <c r="B472" s="300">
        <v>219</v>
      </c>
      <c r="C472" s="301">
        <v>136</v>
      </c>
      <c r="D472" s="302">
        <f t="shared" si="3"/>
        <v>1.61029411764706</v>
      </c>
    </row>
    <row r="473" customHeight="1" spans="1:4">
      <c r="A473" s="304" t="s">
        <v>433</v>
      </c>
      <c r="B473" s="300">
        <v>0</v>
      </c>
      <c r="C473" s="301">
        <v>0</v>
      </c>
      <c r="D473" s="302"/>
    </row>
    <row r="474" customHeight="1" spans="1:4">
      <c r="A474" s="304" t="s">
        <v>434</v>
      </c>
      <c r="B474" s="300">
        <v>0</v>
      </c>
      <c r="C474" s="301">
        <v>0</v>
      </c>
      <c r="D474" s="302"/>
    </row>
    <row r="475" customHeight="1" spans="1:4">
      <c r="A475" s="304" t="s">
        <v>435</v>
      </c>
      <c r="B475" s="300">
        <v>0</v>
      </c>
      <c r="C475" s="301">
        <v>0</v>
      </c>
      <c r="D475" s="302"/>
    </row>
    <row r="476" customHeight="1" spans="1:4">
      <c r="A476" s="304" t="s">
        <v>436</v>
      </c>
      <c r="B476" s="300">
        <v>11</v>
      </c>
      <c r="C476" s="301">
        <v>67</v>
      </c>
      <c r="D476" s="302"/>
    </row>
    <row r="477" customHeight="1" spans="1:4">
      <c r="A477" s="303" t="s">
        <v>437</v>
      </c>
      <c r="B477" s="300">
        <f>SUM(B478:B480)</f>
        <v>5</v>
      </c>
      <c r="C477" s="301">
        <v>6</v>
      </c>
      <c r="D477" s="302"/>
    </row>
    <row r="478" customHeight="1" spans="1:4">
      <c r="A478" s="304" t="s">
        <v>438</v>
      </c>
      <c r="B478" s="300">
        <v>0</v>
      </c>
      <c r="C478" s="301">
        <v>0</v>
      </c>
      <c r="D478" s="302"/>
    </row>
    <row r="479" customHeight="1" spans="1:4">
      <c r="A479" s="304" t="s">
        <v>439</v>
      </c>
      <c r="B479" s="300">
        <v>0</v>
      </c>
      <c r="C479" s="301">
        <v>0</v>
      </c>
      <c r="D479" s="302"/>
    </row>
    <row r="480" customHeight="1" spans="1:4">
      <c r="A480" s="304" t="s">
        <v>440</v>
      </c>
      <c r="B480" s="300">
        <v>5</v>
      </c>
      <c r="C480" s="301">
        <v>6</v>
      </c>
      <c r="D480" s="302"/>
    </row>
    <row r="481" customHeight="1" spans="1:4">
      <c r="A481" s="303" t="s">
        <v>441</v>
      </c>
      <c r="B481" s="300">
        <f>SUM(B482:B484)</f>
        <v>120</v>
      </c>
      <c r="C481" s="301">
        <v>50</v>
      </c>
      <c r="D481" s="302"/>
    </row>
    <row r="482" customHeight="1" spans="1:4">
      <c r="A482" s="304" t="s">
        <v>442</v>
      </c>
      <c r="B482" s="300">
        <v>50</v>
      </c>
      <c r="C482" s="301">
        <v>50</v>
      </c>
      <c r="D482" s="302"/>
    </row>
    <row r="483" customHeight="1" spans="1:4">
      <c r="A483" s="304" t="s">
        <v>443</v>
      </c>
      <c r="B483" s="300">
        <v>40</v>
      </c>
      <c r="C483" s="301">
        <v>0</v>
      </c>
      <c r="D483" s="302"/>
    </row>
    <row r="484" customHeight="1" spans="1:4">
      <c r="A484" s="304" t="s">
        <v>444</v>
      </c>
      <c r="B484" s="300">
        <v>30</v>
      </c>
      <c r="C484" s="301">
        <v>0</v>
      </c>
      <c r="D484" s="302"/>
    </row>
    <row r="485" customHeight="1" spans="1:4">
      <c r="A485" s="303" t="s">
        <v>445</v>
      </c>
      <c r="B485" s="300">
        <f>SUM(B486:B489)</f>
        <v>3358</v>
      </c>
      <c r="C485" s="301">
        <v>456</v>
      </c>
      <c r="D485" s="302">
        <f t="shared" si="3"/>
        <v>7.3640350877193</v>
      </c>
    </row>
    <row r="486" customHeight="1" spans="1:4">
      <c r="A486" s="304" t="s">
        <v>446</v>
      </c>
      <c r="B486" s="300">
        <v>164</v>
      </c>
      <c r="C486" s="301">
        <v>86</v>
      </c>
      <c r="D486" s="302"/>
    </row>
    <row r="487" customHeight="1" spans="1:4">
      <c r="A487" s="304" t="s">
        <v>447</v>
      </c>
      <c r="B487" s="300">
        <v>0</v>
      </c>
      <c r="C487" s="301">
        <v>0</v>
      </c>
      <c r="D487" s="302"/>
    </row>
    <row r="488" customHeight="1" spans="1:4">
      <c r="A488" s="304" t="s">
        <v>448</v>
      </c>
      <c r="B488" s="300">
        <v>0</v>
      </c>
      <c r="C488" s="301">
        <v>0</v>
      </c>
      <c r="D488" s="302"/>
    </row>
    <row r="489" customHeight="1" spans="1:4">
      <c r="A489" s="304" t="s">
        <v>449</v>
      </c>
      <c r="B489" s="300">
        <v>3194</v>
      </c>
      <c r="C489" s="301">
        <v>370</v>
      </c>
      <c r="D489" s="302">
        <f t="shared" si="3"/>
        <v>8.63243243243243</v>
      </c>
    </row>
    <row r="490" customHeight="1" spans="1:4">
      <c r="A490" s="303" t="s">
        <v>450</v>
      </c>
      <c r="B490" s="300">
        <f>SUM(B491,B507,B515,B526,B535,B543)</f>
        <v>6586</v>
      </c>
      <c r="C490" s="301">
        <v>10560</v>
      </c>
      <c r="D490" s="302">
        <f t="shared" si="3"/>
        <v>0.623674242424242</v>
      </c>
    </row>
    <row r="491" customHeight="1" spans="1:4">
      <c r="A491" s="303" t="s">
        <v>451</v>
      </c>
      <c r="B491" s="300">
        <f>SUM(B492:B506)</f>
        <v>2791</v>
      </c>
      <c r="C491" s="301">
        <v>2885</v>
      </c>
      <c r="D491" s="302">
        <f t="shared" si="3"/>
        <v>0.967417677642981</v>
      </c>
    </row>
    <row r="492" customHeight="1" spans="1:4">
      <c r="A492" s="304" t="s">
        <v>126</v>
      </c>
      <c r="B492" s="300">
        <v>259</v>
      </c>
      <c r="C492" s="301">
        <v>257</v>
      </c>
      <c r="D492" s="302">
        <f t="shared" si="3"/>
        <v>1.00778210116732</v>
      </c>
    </row>
    <row r="493" customHeight="1" spans="1:4">
      <c r="A493" s="304" t="s">
        <v>127</v>
      </c>
      <c r="B493" s="300">
        <v>0</v>
      </c>
      <c r="C493" s="301">
        <v>10</v>
      </c>
      <c r="D493" s="302"/>
    </row>
    <row r="494" customHeight="1" spans="1:4">
      <c r="A494" s="304" t="s">
        <v>128</v>
      </c>
      <c r="B494" s="300">
        <v>0</v>
      </c>
      <c r="C494" s="301">
        <v>0</v>
      </c>
      <c r="D494" s="302"/>
    </row>
    <row r="495" customHeight="1" spans="1:4">
      <c r="A495" s="304" t="s">
        <v>452</v>
      </c>
      <c r="B495" s="300">
        <v>147</v>
      </c>
      <c r="C495" s="301">
        <v>107</v>
      </c>
      <c r="D495" s="302">
        <f t="shared" si="3"/>
        <v>1.37383177570093</v>
      </c>
    </row>
    <row r="496" customHeight="1" spans="1:4">
      <c r="A496" s="304" t="s">
        <v>453</v>
      </c>
      <c r="B496" s="300">
        <v>0</v>
      </c>
      <c r="C496" s="301">
        <v>153</v>
      </c>
      <c r="D496" s="302">
        <f t="shared" si="3"/>
        <v>0</v>
      </c>
    </row>
    <row r="497" customHeight="1" spans="1:4">
      <c r="A497" s="304" t="s">
        <v>454</v>
      </c>
      <c r="B497" s="300">
        <v>604</v>
      </c>
      <c r="C497" s="301">
        <v>71</v>
      </c>
      <c r="D497" s="302"/>
    </row>
    <row r="498" customHeight="1" spans="1:4">
      <c r="A498" s="304" t="s">
        <v>455</v>
      </c>
      <c r="B498" s="300">
        <v>15</v>
      </c>
      <c r="C498" s="301">
        <v>544</v>
      </c>
      <c r="D498" s="302">
        <f t="shared" si="3"/>
        <v>0.0275735294117647</v>
      </c>
    </row>
    <row r="499" customHeight="1" spans="1:4">
      <c r="A499" s="304" t="s">
        <v>456</v>
      </c>
      <c r="B499" s="300">
        <v>0</v>
      </c>
      <c r="C499" s="301">
        <v>0</v>
      </c>
      <c r="D499" s="302"/>
    </row>
    <row r="500" customHeight="1" spans="1:4">
      <c r="A500" s="304" t="s">
        <v>457</v>
      </c>
      <c r="B500" s="300">
        <v>235</v>
      </c>
      <c r="C500" s="301">
        <v>26</v>
      </c>
      <c r="D500" s="302"/>
    </row>
    <row r="501" customHeight="1" spans="1:4">
      <c r="A501" s="304" t="s">
        <v>458</v>
      </c>
      <c r="B501" s="300">
        <v>0</v>
      </c>
      <c r="C501" s="301">
        <v>0</v>
      </c>
      <c r="D501" s="302"/>
    </row>
    <row r="502" customHeight="1" spans="1:4">
      <c r="A502" s="304" t="s">
        <v>459</v>
      </c>
      <c r="B502" s="300">
        <v>161</v>
      </c>
      <c r="C502" s="301">
        <v>55</v>
      </c>
      <c r="D502" s="302">
        <f t="shared" si="3"/>
        <v>2.92727272727273</v>
      </c>
    </row>
    <row r="503" customHeight="1" spans="1:4">
      <c r="A503" s="304" t="s">
        <v>460</v>
      </c>
      <c r="B503" s="300">
        <v>229</v>
      </c>
      <c r="C503" s="301">
        <v>234</v>
      </c>
      <c r="D503" s="302">
        <f t="shared" si="3"/>
        <v>0.978632478632479</v>
      </c>
    </row>
    <row r="504" customHeight="1" spans="1:4">
      <c r="A504" s="304" t="s">
        <v>461</v>
      </c>
      <c r="B504" s="300">
        <v>6</v>
      </c>
      <c r="C504" s="301">
        <v>3</v>
      </c>
      <c r="D504" s="302"/>
    </row>
    <row r="505" customHeight="1" spans="1:4">
      <c r="A505" s="304" t="s">
        <v>462</v>
      </c>
      <c r="B505" s="300">
        <v>0</v>
      </c>
      <c r="C505" s="301">
        <v>0</v>
      </c>
      <c r="D505" s="302"/>
    </row>
    <row r="506" customHeight="1" spans="1:4">
      <c r="A506" s="304" t="s">
        <v>463</v>
      </c>
      <c r="B506" s="300">
        <v>1135</v>
      </c>
      <c r="C506" s="301">
        <v>1425</v>
      </c>
      <c r="D506" s="302">
        <f t="shared" si="3"/>
        <v>0.796491228070175</v>
      </c>
    </row>
    <row r="507" customHeight="1" spans="1:4">
      <c r="A507" s="303" t="s">
        <v>464</v>
      </c>
      <c r="B507" s="300">
        <f>SUM(B508:B514)</f>
        <v>640</v>
      </c>
      <c r="C507" s="301">
        <v>560</v>
      </c>
      <c r="D507" s="302">
        <f t="shared" si="3"/>
        <v>1.14285714285714</v>
      </c>
    </row>
    <row r="508" customHeight="1" spans="1:4">
      <c r="A508" s="304" t="s">
        <v>126</v>
      </c>
      <c r="B508" s="300">
        <v>2</v>
      </c>
      <c r="C508" s="301">
        <v>298</v>
      </c>
      <c r="D508" s="302">
        <f t="shared" si="3"/>
        <v>0.00671140939597315</v>
      </c>
    </row>
    <row r="509" customHeight="1" spans="1:4">
      <c r="A509" s="304" t="s">
        <v>127</v>
      </c>
      <c r="B509" s="300">
        <v>0</v>
      </c>
      <c r="C509" s="301">
        <v>0</v>
      </c>
      <c r="D509" s="302"/>
    </row>
    <row r="510" customHeight="1" spans="1:4">
      <c r="A510" s="304" t="s">
        <v>128</v>
      </c>
      <c r="B510" s="300">
        <v>0</v>
      </c>
      <c r="C510" s="301">
        <v>0</v>
      </c>
      <c r="D510" s="302"/>
    </row>
    <row r="511" customHeight="1" spans="1:4">
      <c r="A511" s="304" t="s">
        <v>465</v>
      </c>
      <c r="B511" s="300">
        <v>122</v>
      </c>
      <c r="C511" s="301">
        <v>199</v>
      </c>
      <c r="D511" s="302">
        <f t="shared" si="3"/>
        <v>0.613065326633166</v>
      </c>
    </row>
    <row r="512" customHeight="1" spans="1:4">
      <c r="A512" s="304" t="s">
        <v>466</v>
      </c>
      <c r="B512" s="300">
        <v>239</v>
      </c>
      <c r="C512" s="301">
        <v>29</v>
      </c>
      <c r="D512" s="302">
        <f t="shared" si="3"/>
        <v>8.24137931034483</v>
      </c>
    </row>
    <row r="513" customHeight="1" spans="1:4">
      <c r="A513" s="304" t="s">
        <v>467</v>
      </c>
      <c r="B513" s="300">
        <v>229</v>
      </c>
      <c r="C513" s="301">
        <v>28</v>
      </c>
      <c r="D513" s="302"/>
    </row>
    <row r="514" customHeight="1" spans="1:4">
      <c r="A514" s="304" t="s">
        <v>468</v>
      </c>
      <c r="B514" s="300">
        <v>48</v>
      </c>
      <c r="C514" s="301">
        <v>6</v>
      </c>
      <c r="D514" s="302">
        <f>+B514/C514</f>
        <v>8</v>
      </c>
    </row>
    <row r="515" customHeight="1" spans="1:4">
      <c r="A515" s="303" t="s">
        <v>469</v>
      </c>
      <c r="B515" s="300">
        <f>SUM(B516:B525)</f>
        <v>223</v>
      </c>
      <c r="C515" s="301">
        <v>368</v>
      </c>
      <c r="D515" s="302">
        <f>+B515/C515</f>
        <v>0.605978260869565</v>
      </c>
    </row>
    <row r="516" customHeight="1" spans="1:4">
      <c r="A516" s="304" t="s">
        <v>126</v>
      </c>
      <c r="B516" s="300">
        <v>0</v>
      </c>
      <c r="C516" s="301">
        <v>15</v>
      </c>
      <c r="D516" s="302"/>
    </row>
    <row r="517" customHeight="1" spans="1:4">
      <c r="A517" s="304" t="s">
        <v>127</v>
      </c>
      <c r="B517" s="300">
        <v>0</v>
      </c>
      <c r="C517" s="301">
        <v>0</v>
      </c>
      <c r="D517" s="302"/>
    </row>
    <row r="518" customHeight="1" spans="1:4">
      <c r="A518" s="304" t="s">
        <v>128</v>
      </c>
      <c r="B518" s="300">
        <v>0</v>
      </c>
      <c r="C518" s="301">
        <v>0</v>
      </c>
      <c r="D518" s="302"/>
    </row>
    <row r="519" customHeight="1" spans="1:4">
      <c r="A519" s="304" t="s">
        <v>470</v>
      </c>
      <c r="B519" s="300">
        <v>0</v>
      </c>
      <c r="C519" s="301">
        <v>0</v>
      </c>
      <c r="D519" s="302"/>
    </row>
    <row r="520" customHeight="1" spans="1:4">
      <c r="A520" s="304" t="s">
        <v>471</v>
      </c>
      <c r="B520" s="300">
        <v>0</v>
      </c>
      <c r="C520" s="301">
        <v>0</v>
      </c>
      <c r="D520" s="302"/>
    </row>
    <row r="521" customHeight="1" spans="1:4">
      <c r="A521" s="304" t="s">
        <v>472</v>
      </c>
      <c r="B521" s="300">
        <v>0</v>
      </c>
      <c r="C521" s="301">
        <v>0</v>
      </c>
      <c r="D521" s="302"/>
    </row>
    <row r="522" customHeight="1" spans="1:4">
      <c r="A522" s="304" t="s">
        <v>473</v>
      </c>
      <c r="B522" s="300">
        <v>82</v>
      </c>
      <c r="C522" s="301">
        <v>82</v>
      </c>
      <c r="D522" s="302">
        <f>+B522/C522</f>
        <v>1</v>
      </c>
    </row>
    <row r="523" customHeight="1" spans="1:4">
      <c r="A523" s="304" t="s">
        <v>474</v>
      </c>
      <c r="B523" s="300">
        <v>128</v>
      </c>
      <c r="C523" s="301">
        <v>136</v>
      </c>
      <c r="D523" s="302">
        <f>+B523/C523</f>
        <v>0.941176470588235</v>
      </c>
    </row>
    <row r="524" customHeight="1" spans="1:4">
      <c r="A524" s="304" t="s">
        <v>475</v>
      </c>
      <c r="B524" s="300">
        <v>0</v>
      </c>
      <c r="C524" s="301">
        <v>0</v>
      </c>
      <c r="D524" s="302"/>
    </row>
    <row r="525" customHeight="1" spans="1:4">
      <c r="A525" s="304" t="s">
        <v>476</v>
      </c>
      <c r="B525" s="300">
        <v>13</v>
      </c>
      <c r="C525" s="301">
        <v>135</v>
      </c>
      <c r="D525" s="302">
        <f>+B525/C525</f>
        <v>0.0962962962962963</v>
      </c>
    </row>
    <row r="526" customHeight="1" spans="1:4">
      <c r="A526" s="305" t="s">
        <v>477</v>
      </c>
      <c r="B526" s="300">
        <f>SUM(B527:B534)</f>
        <v>80</v>
      </c>
      <c r="C526" s="301">
        <v>8</v>
      </c>
      <c r="D526" s="302">
        <f>+B526/C526</f>
        <v>10</v>
      </c>
    </row>
    <row r="527" customHeight="1" spans="1:4">
      <c r="A527" s="306" t="s">
        <v>126</v>
      </c>
      <c r="B527" s="300">
        <v>0</v>
      </c>
      <c r="C527" s="301">
        <v>0</v>
      </c>
      <c r="D527" s="302"/>
    </row>
    <row r="528" customHeight="1" spans="1:4">
      <c r="A528" s="306" t="s">
        <v>127</v>
      </c>
      <c r="B528" s="300">
        <v>0</v>
      </c>
      <c r="C528" s="301">
        <v>0</v>
      </c>
      <c r="D528" s="302"/>
    </row>
    <row r="529" customHeight="1" spans="1:4">
      <c r="A529" s="306" t="s">
        <v>128</v>
      </c>
      <c r="B529" s="300">
        <v>0</v>
      </c>
      <c r="C529" s="301">
        <v>0</v>
      </c>
      <c r="D529" s="302"/>
    </row>
    <row r="530" customHeight="1" spans="1:4">
      <c r="A530" s="306" t="s">
        <v>478</v>
      </c>
      <c r="B530" s="300">
        <v>0</v>
      </c>
      <c r="C530" s="301">
        <v>0</v>
      </c>
      <c r="D530" s="302"/>
    </row>
    <row r="531" customHeight="1" spans="1:4">
      <c r="A531" s="306" t="s">
        <v>479</v>
      </c>
      <c r="B531" s="300">
        <v>0</v>
      </c>
      <c r="C531" s="301">
        <v>0</v>
      </c>
      <c r="D531" s="302"/>
    </row>
    <row r="532" customHeight="1" spans="1:4">
      <c r="A532" s="306" t="s">
        <v>480</v>
      </c>
      <c r="B532" s="300">
        <v>0</v>
      </c>
      <c r="C532" s="301">
        <v>0</v>
      </c>
      <c r="D532" s="302"/>
    </row>
    <row r="533" customHeight="1" spans="1:4">
      <c r="A533" s="306" t="s">
        <v>481</v>
      </c>
      <c r="B533" s="300">
        <v>78</v>
      </c>
      <c r="C533" s="301">
        <v>0</v>
      </c>
      <c r="D533" s="302"/>
    </row>
    <row r="534" customHeight="1" spans="1:4">
      <c r="A534" s="306" t="s">
        <v>482</v>
      </c>
      <c r="B534" s="300">
        <v>2</v>
      </c>
      <c r="C534" s="301">
        <v>8</v>
      </c>
      <c r="D534" s="302">
        <f>+B534/C534</f>
        <v>0.25</v>
      </c>
    </row>
    <row r="535" customHeight="1" spans="1:4">
      <c r="A535" s="305" t="s">
        <v>483</v>
      </c>
      <c r="B535" s="300">
        <f>SUM(B536:B542)</f>
        <v>1165</v>
      </c>
      <c r="C535" s="301">
        <v>941</v>
      </c>
      <c r="D535" s="302">
        <f>+B535/C535</f>
        <v>1.23804463336876</v>
      </c>
    </row>
    <row r="536" customHeight="1" spans="1:4">
      <c r="A536" s="306" t="s">
        <v>126</v>
      </c>
      <c r="B536" s="300">
        <v>231</v>
      </c>
      <c r="C536" s="301">
        <v>807</v>
      </c>
      <c r="D536" s="302">
        <f>+B536/C536</f>
        <v>0.286245353159851</v>
      </c>
    </row>
    <row r="537" customHeight="1" spans="1:4">
      <c r="A537" s="306" t="s">
        <v>127</v>
      </c>
      <c r="B537" s="300">
        <v>291</v>
      </c>
      <c r="C537" s="301">
        <v>1</v>
      </c>
      <c r="D537" s="302"/>
    </row>
    <row r="538" customHeight="1" spans="1:4">
      <c r="A538" s="306" t="s">
        <v>128</v>
      </c>
      <c r="B538" s="300">
        <v>0</v>
      </c>
      <c r="C538" s="301">
        <v>0</v>
      </c>
      <c r="D538" s="302"/>
    </row>
    <row r="539" customHeight="1" spans="1:4">
      <c r="A539" s="306" t="s">
        <v>484</v>
      </c>
      <c r="B539" s="300">
        <v>0</v>
      </c>
      <c r="C539" s="301">
        <v>0</v>
      </c>
      <c r="D539" s="302"/>
    </row>
    <row r="540" customHeight="1" spans="1:4">
      <c r="A540" s="306" t="s">
        <v>485</v>
      </c>
      <c r="B540" s="300">
        <v>0</v>
      </c>
      <c r="C540" s="301">
        <v>0</v>
      </c>
      <c r="D540" s="302"/>
    </row>
    <row r="541" customHeight="1" spans="1:4">
      <c r="A541" s="306" t="s">
        <v>486</v>
      </c>
      <c r="B541" s="300">
        <v>543</v>
      </c>
      <c r="C541" s="301">
        <v>113</v>
      </c>
      <c r="D541" s="302"/>
    </row>
    <row r="542" customHeight="1" spans="1:4">
      <c r="A542" s="306" t="s">
        <v>487</v>
      </c>
      <c r="B542" s="300">
        <v>100</v>
      </c>
      <c r="C542" s="301">
        <v>20</v>
      </c>
      <c r="D542" s="302">
        <f>+B542/C542</f>
        <v>5</v>
      </c>
    </row>
    <row r="543" customHeight="1" spans="1:4">
      <c r="A543" s="303" t="s">
        <v>488</v>
      </c>
      <c r="B543" s="300">
        <f>SUM(B544:B546)</f>
        <v>1687</v>
      </c>
      <c r="C543" s="301">
        <v>5798</v>
      </c>
      <c r="D543" s="302">
        <f>+B543/C543</f>
        <v>0.290962400827872</v>
      </c>
    </row>
    <row r="544" customHeight="1" spans="1:4">
      <c r="A544" s="304" t="s">
        <v>489</v>
      </c>
      <c r="B544" s="300">
        <v>223</v>
      </c>
      <c r="C544" s="301">
        <v>0</v>
      </c>
      <c r="D544" s="302"/>
    </row>
    <row r="545" customHeight="1" spans="1:4">
      <c r="A545" s="304" t="s">
        <v>490</v>
      </c>
      <c r="B545" s="300">
        <v>0</v>
      </c>
      <c r="C545" s="301">
        <v>0</v>
      </c>
      <c r="D545" s="302"/>
    </row>
    <row r="546" customHeight="1" spans="1:4">
      <c r="A546" s="304" t="s">
        <v>491</v>
      </c>
      <c r="B546" s="300">
        <v>1464</v>
      </c>
      <c r="C546" s="301">
        <v>5798</v>
      </c>
      <c r="D546" s="302">
        <f>+B546/C546</f>
        <v>0.252500862366333</v>
      </c>
    </row>
    <row r="547" customHeight="1" spans="1:4">
      <c r="A547" s="303" t="s">
        <v>492</v>
      </c>
      <c r="B547" s="300">
        <f>SUM(B548,B567,B575,B577,B586,B590,B600,B610,B617,B625,B634,B639,B642,B645,B648,B651,B654,B658,B662,B670,B673)</f>
        <v>111006</v>
      </c>
      <c r="C547" s="301">
        <v>105540</v>
      </c>
      <c r="D547" s="302">
        <f>+B547/C547</f>
        <v>1.05179079022172</v>
      </c>
    </row>
    <row r="548" customHeight="1" spans="1:4">
      <c r="A548" s="303" t="s">
        <v>493</v>
      </c>
      <c r="B548" s="300">
        <f>SUM(B549:B566)</f>
        <v>1593</v>
      </c>
      <c r="C548" s="301">
        <v>2586</v>
      </c>
      <c r="D548" s="302">
        <f>+B548/C548</f>
        <v>0.616009280742459</v>
      </c>
    </row>
    <row r="549" customHeight="1" spans="1:4">
      <c r="A549" s="304" t="s">
        <v>126</v>
      </c>
      <c r="B549" s="300">
        <v>218</v>
      </c>
      <c r="C549" s="301">
        <v>575</v>
      </c>
      <c r="D549" s="302">
        <f>+B549/C549</f>
        <v>0.379130434782609</v>
      </c>
    </row>
    <row r="550" customHeight="1" spans="1:4">
      <c r="A550" s="304" t="s">
        <v>127</v>
      </c>
      <c r="B550" s="300">
        <v>0</v>
      </c>
      <c r="C550" s="301">
        <v>0</v>
      </c>
      <c r="D550" s="302"/>
    </row>
    <row r="551" customHeight="1" spans="1:4">
      <c r="A551" s="304" t="s">
        <v>128</v>
      </c>
      <c r="B551" s="300">
        <v>0</v>
      </c>
      <c r="C551" s="301">
        <v>0</v>
      </c>
      <c r="D551" s="302"/>
    </row>
    <row r="552" customHeight="1" spans="1:4">
      <c r="A552" s="304" t="s">
        <v>494</v>
      </c>
      <c r="B552" s="300">
        <v>0</v>
      </c>
      <c r="C552" s="301">
        <v>0</v>
      </c>
      <c r="D552" s="302"/>
    </row>
    <row r="553" customHeight="1" spans="1:4">
      <c r="A553" s="304" t="s">
        <v>495</v>
      </c>
      <c r="B553" s="300">
        <v>0</v>
      </c>
      <c r="C553" s="301">
        <v>0</v>
      </c>
      <c r="D553" s="302"/>
    </row>
    <row r="554" customHeight="1" spans="1:4">
      <c r="A554" s="304" t="s">
        <v>496</v>
      </c>
      <c r="B554" s="300">
        <v>6</v>
      </c>
      <c r="C554" s="301">
        <v>281</v>
      </c>
      <c r="D554" s="302">
        <f>+B554/C554</f>
        <v>0.0213523131672598</v>
      </c>
    </row>
    <row r="555" customHeight="1" spans="1:4">
      <c r="A555" s="304" t="s">
        <v>497</v>
      </c>
      <c r="B555" s="300">
        <v>4</v>
      </c>
      <c r="C555" s="301">
        <v>153</v>
      </c>
      <c r="D555" s="302"/>
    </row>
    <row r="556" customHeight="1" spans="1:4">
      <c r="A556" s="304" t="s">
        <v>167</v>
      </c>
      <c r="B556" s="300">
        <v>0</v>
      </c>
      <c r="C556" s="301">
        <v>0</v>
      </c>
      <c r="D556" s="302"/>
    </row>
    <row r="557" customHeight="1" spans="1:4">
      <c r="A557" s="304" t="s">
        <v>498</v>
      </c>
      <c r="B557" s="300">
        <v>985</v>
      </c>
      <c r="C557" s="301">
        <v>1359</v>
      </c>
      <c r="D557" s="302">
        <f>+B557/C557</f>
        <v>0.724797645327447</v>
      </c>
    </row>
    <row r="558" customHeight="1" spans="1:4">
      <c r="A558" s="304" t="s">
        <v>499</v>
      </c>
      <c r="B558" s="300">
        <v>0</v>
      </c>
      <c r="C558" s="301">
        <v>0</v>
      </c>
      <c r="D558" s="302"/>
    </row>
    <row r="559" customHeight="1" spans="1:4">
      <c r="A559" s="304" t="s">
        <v>500</v>
      </c>
      <c r="B559" s="300">
        <v>0</v>
      </c>
      <c r="C559" s="301">
        <v>0</v>
      </c>
      <c r="D559" s="302"/>
    </row>
    <row r="560" customHeight="1" spans="1:4">
      <c r="A560" s="304" t="s">
        <v>501</v>
      </c>
      <c r="B560" s="300">
        <v>0</v>
      </c>
      <c r="C560" s="301">
        <v>0</v>
      </c>
      <c r="D560" s="302"/>
    </row>
    <row r="561" customHeight="1" spans="1:4">
      <c r="A561" s="304" t="s">
        <v>502</v>
      </c>
      <c r="B561" s="300">
        <v>0</v>
      </c>
      <c r="C561" s="301"/>
      <c r="D561" s="302"/>
    </row>
    <row r="562" customHeight="1" spans="1:4">
      <c r="A562" s="304" t="s">
        <v>503</v>
      </c>
      <c r="B562" s="300">
        <v>0</v>
      </c>
      <c r="C562" s="301"/>
      <c r="D562" s="302"/>
    </row>
    <row r="563" customHeight="1" spans="1:4">
      <c r="A563" s="304" t="s">
        <v>504</v>
      </c>
      <c r="B563" s="300">
        <v>0</v>
      </c>
      <c r="C563" s="301"/>
      <c r="D563" s="302"/>
    </row>
    <row r="564" customHeight="1" spans="1:4">
      <c r="A564" s="304" t="s">
        <v>505</v>
      </c>
      <c r="B564" s="300">
        <v>116</v>
      </c>
      <c r="C564" s="301">
        <v>163</v>
      </c>
      <c r="D564" s="302"/>
    </row>
    <row r="565" customHeight="1" spans="1:3">
      <c r="A565" s="253" t="s">
        <v>135</v>
      </c>
      <c r="B565" s="300">
        <v>0</v>
      </c>
      <c r="C565" s="301"/>
    </row>
    <row r="566" customHeight="1" spans="1:4">
      <c r="A566" s="304" t="s">
        <v>506</v>
      </c>
      <c r="B566" s="300">
        <v>264</v>
      </c>
      <c r="C566" s="301">
        <v>55</v>
      </c>
      <c r="D566" s="302">
        <f>+B566/C566</f>
        <v>4.8</v>
      </c>
    </row>
    <row r="567" customHeight="1" spans="1:4">
      <c r="A567" s="303" t="s">
        <v>507</v>
      </c>
      <c r="B567" s="300">
        <f>SUM(B568:B574)</f>
        <v>3673</v>
      </c>
      <c r="C567" s="301">
        <v>3446</v>
      </c>
      <c r="D567" s="302">
        <f>+B567/C567</f>
        <v>1.06587347649449</v>
      </c>
    </row>
    <row r="568" customHeight="1" spans="1:4">
      <c r="A568" s="304" t="s">
        <v>126</v>
      </c>
      <c r="B568" s="300">
        <v>397</v>
      </c>
      <c r="C568" s="301">
        <v>484</v>
      </c>
      <c r="D568" s="302">
        <f>+B568/C568</f>
        <v>0.820247933884298</v>
      </c>
    </row>
    <row r="569" customHeight="1" spans="1:4">
      <c r="A569" s="304" t="s">
        <v>127</v>
      </c>
      <c r="B569" s="300">
        <v>0</v>
      </c>
      <c r="C569" s="301">
        <v>0</v>
      </c>
      <c r="D569" s="302"/>
    </row>
    <row r="570" customHeight="1" spans="1:4">
      <c r="A570" s="304" t="s">
        <v>128</v>
      </c>
      <c r="B570" s="300">
        <v>0</v>
      </c>
      <c r="C570" s="301">
        <v>0</v>
      </c>
      <c r="D570" s="302"/>
    </row>
    <row r="571" customHeight="1" spans="1:4">
      <c r="A571" s="304" t="s">
        <v>508</v>
      </c>
      <c r="B571" s="300">
        <v>0</v>
      </c>
      <c r="C571" s="301">
        <v>0</v>
      </c>
      <c r="D571" s="302"/>
    </row>
    <row r="572" customHeight="1" spans="1:4">
      <c r="A572" s="304" t="s">
        <v>509</v>
      </c>
      <c r="B572" s="300">
        <v>2</v>
      </c>
      <c r="C572" s="301">
        <v>0</v>
      </c>
      <c r="D572" s="302"/>
    </row>
    <row r="573" customHeight="1" spans="1:4">
      <c r="A573" s="304" t="s">
        <v>510</v>
      </c>
      <c r="B573" s="300">
        <v>0</v>
      </c>
      <c r="C573" s="301">
        <v>0</v>
      </c>
      <c r="D573" s="302"/>
    </row>
    <row r="574" customHeight="1" spans="1:4">
      <c r="A574" s="304" t="s">
        <v>511</v>
      </c>
      <c r="B574" s="300">
        <v>3274</v>
      </c>
      <c r="C574" s="301">
        <v>2962</v>
      </c>
      <c r="D574" s="302">
        <f>+B574/C574</f>
        <v>1.10533423362593</v>
      </c>
    </row>
    <row r="575" customHeight="1" spans="1:4">
      <c r="A575" s="303" t="s">
        <v>512</v>
      </c>
      <c r="B575" s="300">
        <f>B576</f>
        <v>0</v>
      </c>
      <c r="C575" s="301">
        <v>0</v>
      </c>
      <c r="D575" s="302"/>
    </row>
    <row r="576" customHeight="1" spans="1:4">
      <c r="A576" s="304" t="s">
        <v>513</v>
      </c>
      <c r="B576" s="300">
        <v>0</v>
      </c>
      <c r="C576" s="301">
        <v>0</v>
      </c>
      <c r="D576" s="302"/>
    </row>
    <row r="577" customHeight="1" spans="1:4">
      <c r="A577" s="303" t="s">
        <v>514</v>
      </c>
      <c r="B577" s="300">
        <f>SUM(B578:B585)</f>
        <v>26680</v>
      </c>
      <c r="C577" s="301">
        <v>44549</v>
      </c>
      <c r="D577" s="302">
        <f>+B577/C577</f>
        <v>0.598891108666861</v>
      </c>
    </row>
    <row r="578" customHeight="1" spans="1:4">
      <c r="A578" s="304" t="s">
        <v>515</v>
      </c>
      <c r="B578" s="300">
        <v>8</v>
      </c>
      <c r="C578" s="301">
        <v>208</v>
      </c>
      <c r="D578" s="302">
        <f>+B578/C578</f>
        <v>0.0384615384615385</v>
      </c>
    </row>
    <row r="579" customHeight="1" spans="1:4">
      <c r="A579" s="304" t="s">
        <v>516</v>
      </c>
      <c r="B579" s="300">
        <v>0</v>
      </c>
      <c r="C579" s="301">
        <v>0</v>
      </c>
      <c r="D579" s="302"/>
    </row>
    <row r="580" customHeight="1" spans="1:4">
      <c r="A580" s="304" t="s">
        <v>517</v>
      </c>
      <c r="B580" s="300">
        <v>10</v>
      </c>
      <c r="C580" s="301">
        <v>0</v>
      </c>
      <c r="D580" s="302"/>
    </row>
    <row r="581" customHeight="1" spans="1:4">
      <c r="A581" s="304" t="s">
        <v>518</v>
      </c>
      <c r="B581" s="300">
        <v>13747</v>
      </c>
      <c r="C581" s="301">
        <v>13771</v>
      </c>
      <c r="D581" s="302">
        <f>+B581/C581</f>
        <v>0.998257207174497</v>
      </c>
    </row>
    <row r="582" customHeight="1" spans="1:4">
      <c r="A582" s="304" t="s">
        <v>519</v>
      </c>
      <c r="B582" s="300">
        <v>267</v>
      </c>
      <c r="C582" s="301">
        <v>1661</v>
      </c>
      <c r="D582" s="302">
        <f>+B582/C582</f>
        <v>0.160746538229982</v>
      </c>
    </row>
    <row r="583" customHeight="1" spans="1:4">
      <c r="A583" s="304" t="s">
        <v>520</v>
      </c>
      <c r="B583" s="300">
        <v>9738</v>
      </c>
      <c r="C583" s="301">
        <v>28909</v>
      </c>
      <c r="D583" s="302">
        <f>+B583/C583</f>
        <v>0.336850115880868</v>
      </c>
    </row>
    <row r="584" customHeight="1" spans="1:4">
      <c r="A584" s="304" t="s">
        <v>521</v>
      </c>
      <c r="B584" s="300">
        <v>2910</v>
      </c>
      <c r="C584" s="301"/>
      <c r="D584" s="302"/>
    </row>
    <row r="585" customHeight="1" spans="1:4">
      <c r="A585" s="304" t="s">
        <v>522</v>
      </c>
      <c r="B585" s="300">
        <v>0</v>
      </c>
      <c r="C585" s="301">
        <v>0</v>
      </c>
      <c r="D585" s="302"/>
    </row>
    <row r="586" customHeight="1" spans="1:4">
      <c r="A586" s="303" t="s">
        <v>523</v>
      </c>
      <c r="B586" s="300">
        <f>SUM(B587:B589)</f>
        <v>0</v>
      </c>
      <c r="C586" s="301">
        <v>2</v>
      </c>
      <c r="D586" s="302"/>
    </row>
    <row r="587" customHeight="1" spans="1:4">
      <c r="A587" s="304" t="s">
        <v>524</v>
      </c>
      <c r="B587" s="300">
        <v>0</v>
      </c>
      <c r="C587" s="301">
        <v>0</v>
      </c>
      <c r="D587" s="302"/>
    </row>
    <row r="588" customHeight="1" spans="1:4">
      <c r="A588" s="304" t="s">
        <v>525</v>
      </c>
      <c r="B588" s="300">
        <v>0</v>
      </c>
      <c r="C588" s="301">
        <v>0</v>
      </c>
      <c r="D588" s="302"/>
    </row>
    <row r="589" customHeight="1" spans="1:4">
      <c r="A589" s="304" t="s">
        <v>526</v>
      </c>
      <c r="B589" s="300">
        <v>0</v>
      </c>
      <c r="C589" s="301">
        <v>2</v>
      </c>
      <c r="D589" s="302"/>
    </row>
    <row r="590" customHeight="1" spans="1:4">
      <c r="A590" s="303" t="s">
        <v>527</v>
      </c>
      <c r="B590" s="300">
        <f>SUM(B591:B599)</f>
        <v>2540</v>
      </c>
      <c r="C590" s="301">
        <v>2670</v>
      </c>
      <c r="D590" s="302">
        <f>+B590/C590</f>
        <v>0.951310861423221</v>
      </c>
    </row>
    <row r="591" customHeight="1" spans="1:4">
      <c r="A591" s="304" t="s">
        <v>528</v>
      </c>
      <c r="B591" s="300">
        <v>19</v>
      </c>
      <c r="C591" s="301">
        <v>10</v>
      </c>
      <c r="D591" s="302">
        <f>+B591/C591</f>
        <v>1.9</v>
      </c>
    </row>
    <row r="592" customHeight="1" spans="1:4">
      <c r="A592" s="304" t="s">
        <v>529</v>
      </c>
      <c r="B592" s="300">
        <v>0</v>
      </c>
      <c r="C592" s="301">
        <v>0</v>
      </c>
      <c r="D592" s="302"/>
    </row>
    <row r="593" customHeight="1" spans="1:4">
      <c r="A593" s="304" t="s">
        <v>530</v>
      </c>
      <c r="B593" s="300">
        <v>0</v>
      </c>
      <c r="C593" s="301">
        <v>0</v>
      </c>
      <c r="D593" s="302"/>
    </row>
    <row r="594" customHeight="1" spans="1:4">
      <c r="A594" s="304" t="s">
        <v>531</v>
      </c>
      <c r="B594" s="300">
        <v>0</v>
      </c>
      <c r="C594" s="301">
        <v>0</v>
      </c>
      <c r="D594" s="302"/>
    </row>
    <row r="595" customHeight="1" spans="1:4">
      <c r="A595" s="304" t="s">
        <v>532</v>
      </c>
      <c r="B595" s="300">
        <v>0</v>
      </c>
      <c r="C595" s="301">
        <v>0</v>
      </c>
      <c r="D595" s="302"/>
    </row>
    <row r="596" customHeight="1" spans="1:4">
      <c r="A596" s="304" t="s">
        <v>533</v>
      </c>
      <c r="B596" s="300">
        <v>0</v>
      </c>
      <c r="C596" s="301">
        <v>0</v>
      </c>
      <c r="D596" s="302"/>
    </row>
    <row r="597" customHeight="1" spans="1:4">
      <c r="A597" s="304" t="s">
        <v>534</v>
      </c>
      <c r="B597" s="300">
        <v>0</v>
      </c>
      <c r="C597" s="301">
        <v>0</v>
      </c>
      <c r="D597" s="302"/>
    </row>
    <row r="598" customHeight="1" spans="1:4">
      <c r="A598" s="304" t="s">
        <v>535</v>
      </c>
      <c r="B598" s="300">
        <v>0</v>
      </c>
      <c r="C598" s="301">
        <v>0</v>
      </c>
      <c r="D598" s="302"/>
    </row>
    <row r="599" customHeight="1" spans="1:4">
      <c r="A599" s="304" t="s">
        <v>536</v>
      </c>
      <c r="B599" s="300">
        <v>2521</v>
      </c>
      <c r="C599" s="301">
        <v>2660</v>
      </c>
      <c r="D599" s="302">
        <f>+B599/C599</f>
        <v>0.947744360902256</v>
      </c>
    </row>
    <row r="600" customHeight="1" spans="1:4">
      <c r="A600" s="303" t="s">
        <v>537</v>
      </c>
      <c r="B600" s="300">
        <f>SUM(B601:B609)</f>
        <v>10187</v>
      </c>
      <c r="C600" s="301">
        <v>10062</v>
      </c>
      <c r="D600" s="302">
        <f>+B600/C600</f>
        <v>1.01242297753926</v>
      </c>
    </row>
    <row r="601" customHeight="1" spans="1:4">
      <c r="A601" s="304" t="s">
        <v>538</v>
      </c>
      <c r="B601" s="300">
        <v>1900</v>
      </c>
      <c r="C601" s="301">
        <v>2550</v>
      </c>
      <c r="D601" s="302">
        <f>+B601/C601</f>
        <v>0.745098039215686</v>
      </c>
    </row>
    <row r="602" customHeight="1" spans="1:4">
      <c r="A602" s="304" t="s">
        <v>539</v>
      </c>
      <c r="B602" s="300">
        <v>0</v>
      </c>
      <c r="C602" s="301">
        <v>0</v>
      </c>
      <c r="D602" s="302"/>
    </row>
    <row r="603" customHeight="1" spans="1:4">
      <c r="A603" s="304" t="s">
        <v>540</v>
      </c>
      <c r="B603" s="300">
        <v>0</v>
      </c>
      <c r="C603" s="301">
        <v>0</v>
      </c>
      <c r="D603" s="302"/>
    </row>
    <row r="604" customHeight="1" spans="1:4">
      <c r="A604" s="304" t="s">
        <v>541</v>
      </c>
      <c r="B604" s="300"/>
      <c r="C604" s="301">
        <v>44</v>
      </c>
      <c r="D604" s="302"/>
    </row>
    <row r="605" customHeight="1" spans="1:4">
      <c r="A605" s="304" t="s">
        <v>542</v>
      </c>
      <c r="B605" s="300">
        <v>774</v>
      </c>
      <c r="C605" s="301">
        <v>49</v>
      </c>
      <c r="D605" s="302">
        <f>+B605/C605</f>
        <v>15.7959183673469</v>
      </c>
    </row>
    <row r="606" customHeight="1" spans="1:4">
      <c r="A606" s="304" t="s">
        <v>543</v>
      </c>
      <c r="B606" s="300">
        <v>0</v>
      </c>
      <c r="C606" s="301">
        <v>0</v>
      </c>
      <c r="D606" s="302"/>
    </row>
    <row r="607" customHeight="1" spans="1:4">
      <c r="A607" s="304" t="s">
        <v>544</v>
      </c>
      <c r="B607" s="300">
        <v>51</v>
      </c>
      <c r="C607" s="301"/>
      <c r="D607" s="302"/>
    </row>
    <row r="608" customHeight="1" spans="1:4">
      <c r="A608" s="304" t="s">
        <v>545</v>
      </c>
      <c r="B608" s="300">
        <v>50</v>
      </c>
      <c r="C608" s="301"/>
      <c r="D608" s="302"/>
    </row>
    <row r="609" customHeight="1" spans="1:4">
      <c r="A609" s="304" t="s">
        <v>546</v>
      </c>
      <c r="B609" s="300">
        <v>7412</v>
      </c>
      <c r="C609" s="301">
        <v>7419</v>
      </c>
      <c r="D609" s="302">
        <f t="shared" ref="D609:D647" si="4">+B609/C609</f>
        <v>0.999056476614099</v>
      </c>
    </row>
    <row r="610" customHeight="1" spans="1:4">
      <c r="A610" s="303" t="s">
        <v>547</v>
      </c>
      <c r="B610" s="300">
        <f>SUM(B611:B616)</f>
        <v>990</v>
      </c>
      <c r="C610" s="301">
        <v>273</v>
      </c>
      <c r="D610" s="302">
        <f t="shared" si="4"/>
        <v>3.62637362637363</v>
      </c>
    </row>
    <row r="611" customHeight="1" spans="1:4">
      <c r="A611" s="304" t="s">
        <v>548</v>
      </c>
      <c r="B611" s="300">
        <v>2</v>
      </c>
      <c r="C611" s="301">
        <v>0</v>
      </c>
      <c r="D611" s="302"/>
    </row>
    <row r="612" customHeight="1" spans="1:4">
      <c r="A612" s="304" t="s">
        <v>549</v>
      </c>
      <c r="B612" s="300">
        <v>360</v>
      </c>
      <c r="C612" s="301">
        <v>0</v>
      </c>
      <c r="D612" s="302"/>
    </row>
    <row r="613" customHeight="1" spans="1:4">
      <c r="A613" s="304" t="s">
        <v>550</v>
      </c>
      <c r="B613" s="300">
        <v>18</v>
      </c>
      <c r="C613" s="301">
        <v>15</v>
      </c>
      <c r="D613" s="302">
        <f t="shared" si="4"/>
        <v>1.2</v>
      </c>
    </row>
    <row r="614" customHeight="1" spans="1:4">
      <c r="A614" s="304" t="s">
        <v>551</v>
      </c>
      <c r="B614" s="300">
        <v>48</v>
      </c>
      <c r="C614" s="301">
        <v>0</v>
      </c>
      <c r="D614" s="302"/>
    </row>
    <row r="615" customHeight="1" spans="1:4">
      <c r="A615" s="304" t="s">
        <v>552</v>
      </c>
      <c r="B615" s="300">
        <v>204</v>
      </c>
      <c r="C615" s="301">
        <v>153</v>
      </c>
      <c r="D615" s="302">
        <f t="shared" si="4"/>
        <v>1.33333333333333</v>
      </c>
    </row>
    <row r="616" customHeight="1" spans="1:4">
      <c r="A616" s="304" t="s">
        <v>553</v>
      </c>
      <c r="B616" s="300">
        <v>358</v>
      </c>
      <c r="C616" s="301">
        <v>105</v>
      </c>
      <c r="D616" s="302">
        <f t="shared" si="4"/>
        <v>3.40952380952381</v>
      </c>
    </row>
    <row r="617" customHeight="1" spans="1:4">
      <c r="A617" s="303" t="s">
        <v>554</v>
      </c>
      <c r="B617" s="300">
        <f>SUM(B618:B624)</f>
        <v>1502</v>
      </c>
      <c r="C617" s="301">
        <v>395</v>
      </c>
      <c r="D617" s="302">
        <f t="shared" si="4"/>
        <v>3.80253164556962</v>
      </c>
    </row>
    <row r="618" customHeight="1" spans="1:4">
      <c r="A618" s="304" t="s">
        <v>555</v>
      </c>
      <c r="B618" s="300">
        <v>0</v>
      </c>
      <c r="C618" s="301">
        <v>0</v>
      </c>
      <c r="D618" s="302"/>
    </row>
    <row r="619" customHeight="1" spans="1:4">
      <c r="A619" s="304" t="s">
        <v>556</v>
      </c>
      <c r="B619" s="300">
        <v>5</v>
      </c>
      <c r="C619" s="301">
        <v>41</v>
      </c>
      <c r="D619" s="302">
        <f t="shared" si="4"/>
        <v>0.121951219512195</v>
      </c>
    </row>
    <row r="620" customHeight="1" spans="1:4">
      <c r="A620" s="304" t="s">
        <v>557</v>
      </c>
      <c r="B620" s="300">
        <v>0</v>
      </c>
      <c r="C620" s="301">
        <v>0</v>
      </c>
      <c r="D620" s="302"/>
    </row>
    <row r="621" customHeight="1" spans="1:4">
      <c r="A621" s="304" t="s">
        <v>558</v>
      </c>
      <c r="B621" s="300">
        <v>1342</v>
      </c>
      <c r="C621" s="301">
        <v>152</v>
      </c>
      <c r="D621" s="302">
        <f t="shared" si="4"/>
        <v>8.82894736842105</v>
      </c>
    </row>
    <row r="622" customHeight="1" spans="1:4">
      <c r="A622" s="304" t="s">
        <v>559</v>
      </c>
      <c r="B622" s="300">
        <v>152</v>
      </c>
      <c r="C622" s="301">
        <v>202</v>
      </c>
      <c r="D622" s="302">
        <f t="shared" si="4"/>
        <v>0.752475247524752</v>
      </c>
    </row>
    <row r="623" customHeight="1" spans="1:4">
      <c r="A623" s="304" t="s">
        <v>560</v>
      </c>
      <c r="B623" s="300">
        <v>0</v>
      </c>
      <c r="C623" s="301">
        <v>0</v>
      </c>
      <c r="D623" s="302"/>
    </row>
    <row r="624" customHeight="1" spans="1:4">
      <c r="A624" s="304" t="s">
        <v>561</v>
      </c>
      <c r="B624" s="300">
        <v>3</v>
      </c>
      <c r="C624" s="301">
        <v>0</v>
      </c>
      <c r="D624" s="302"/>
    </row>
    <row r="625" customHeight="1" spans="1:4">
      <c r="A625" s="303" t="s">
        <v>562</v>
      </c>
      <c r="B625" s="300">
        <f>SUM(B626:B633)</f>
        <v>3108</v>
      </c>
      <c r="C625" s="301">
        <v>3266</v>
      </c>
      <c r="D625" s="302">
        <f t="shared" si="4"/>
        <v>0.951622780159216</v>
      </c>
    </row>
    <row r="626" customHeight="1" spans="1:4">
      <c r="A626" s="304" t="s">
        <v>126</v>
      </c>
      <c r="B626" s="300">
        <v>115</v>
      </c>
      <c r="C626" s="301">
        <v>119</v>
      </c>
      <c r="D626" s="302">
        <f t="shared" si="4"/>
        <v>0.966386554621849</v>
      </c>
    </row>
    <row r="627" customHeight="1" spans="1:4">
      <c r="A627" s="304" t="s">
        <v>127</v>
      </c>
      <c r="B627" s="300">
        <v>0</v>
      </c>
      <c r="C627" s="301">
        <v>2</v>
      </c>
      <c r="D627" s="302"/>
    </row>
    <row r="628" customHeight="1" spans="1:4">
      <c r="A628" s="304" t="s">
        <v>128</v>
      </c>
      <c r="B628" s="300">
        <v>0</v>
      </c>
      <c r="C628" s="301">
        <v>0</v>
      </c>
      <c r="D628" s="302"/>
    </row>
    <row r="629" customHeight="1" spans="1:4">
      <c r="A629" s="304" t="s">
        <v>563</v>
      </c>
      <c r="B629" s="300">
        <v>44</v>
      </c>
      <c r="C629" s="301">
        <v>72</v>
      </c>
      <c r="D629" s="302">
        <f t="shared" si="4"/>
        <v>0.611111111111111</v>
      </c>
    </row>
    <row r="630" customHeight="1" spans="1:4">
      <c r="A630" s="304" t="s">
        <v>564</v>
      </c>
      <c r="B630" s="300">
        <v>155</v>
      </c>
      <c r="C630" s="301">
        <v>30</v>
      </c>
      <c r="D630" s="302">
        <f t="shared" si="4"/>
        <v>5.16666666666667</v>
      </c>
    </row>
    <row r="631" customHeight="1" spans="1:4">
      <c r="A631" s="304" t="s">
        <v>565</v>
      </c>
      <c r="B631" s="300">
        <v>63</v>
      </c>
      <c r="C631" s="301">
        <v>0</v>
      </c>
      <c r="D631" s="302"/>
    </row>
    <row r="632" customHeight="1" spans="1:4">
      <c r="A632" s="304" t="s">
        <v>566</v>
      </c>
      <c r="B632" s="300">
        <v>1979</v>
      </c>
      <c r="C632" s="301">
        <v>2010</v>
      </c>
      <c r="D632" s="302">
        <f t="shared" si="4"/>
        <v>0.984577114427861</v>
      </c>
    </row>
    <row r="633" customHeight="1" spans="1:4">
      <c r="A633" s="304" t="s">
        <v>567</v>
      </c>
      <c r="B633" s="300">
        <v>752</v>
      </c>
      <c r="C633" s="301">
        <v>1033</v>
      </c>
      <c r="D633" s="302">
        <f t="shared" si="4"/>
        <v>0.727976766698935</v>
      </c>
    </row>
    <row r="634" customHeight="1" spans="1:4">
      <c r="A634" s="303" t="s">
        <v>568</v>
      </c>
      <c r="B634" s="300">
        <f>SUM(B635:B638)</f>
        <v>0</v>
      </c>
      <c r="C634" s="301">
        <v>20</v>
      </c>
      <c r="D634" s="302"/>
    </row>
    <row r="635" customHeight="1" spans="1:4">
      <c r="A635" s="304" t="s">
        <v>126</v>
      </c>
      <c r="B635" s="300">
        <v>0</v>
      </c>
      <c r="C635" s="301">
        <v>0</v>
      </c>
      <c r="D635" s="302"/>
    </row>
    <row r="636" customHeight="1" spans="1:4">
      <c r="A636" s="304" t="s">
        <v>127</v>
      </c>
      <c r="B636" s="300">
        <v>0</v>
      </c>
      <c r="C636" s="301">
        <v>0</v>
      </c>
      <c r="D636" s="302"/>
    </row>
    <row r="637" customHeight="1" spans="1:4">
      <c r="A637" s="304" t="s">
        <v>128</v>
      </c>
      <c r="B637" s="300">
        <v>0</v>
      </c>
      <c r="C637" s="301">
        <v>0</v>
      </c>
      <c r="D637" s="302"/>
    </row>
    <row r="638" customHeight="1" spans="1:4">
      <c r="A638" s="304" t="s">
        <v>569</v>
      </c>
      <c r="B638" s="300">
        <v>0</v>
      </c>
      <c r="C638" s="301">
        <v>20</v>
      </c>
      <c r="D638" s="302"/>
    </row>
    <row r="639" customHeight="1" spans="1:4">
      <c r="A639" s="303" t="s">
        <v>570</v>
      </c>
      <c r="B639" s="300">
        <f>SUM(B640:B641)</f>
        <v>10823</v>
      </c>
      <c r="C639" s="301">
        <v>5200</v>
      </c>
      <c r="D639" s="302">
        <f t="shared" si="4"/>
        <v>2.08134615384615</v>
      </c>
    </row>
    <row r="640" customHeight="1" spans="1:4">
      <c r="A640" s="304" t="s">
        <v>571</v>
      </c>
      <c r="B640" s="300">
        <v>8262</v>
      </c>
      <c r="C640" s="301">
        <v>1600</v>
      </c>
      <c r="D640" s="302">
        <f t="shared" si="4"/>
        <v>5.16375</v>
      </c>
    </row>
    <row r="641" customHeight="1" spans="1:4">
      <c r="A641" s="304" t="s">
        <v>572</v>
      </c>
      <c r="B641" s="300">
        <v>2561</v>
      </c>
      <c r="C641" s="301">
        <v>3600</v>
      </c>
      <c r="D641" s="302">
        <f t="shared" si="4"/>
        <v>0.711388888888889</v>
      </c>
    </row>
    <row r="642" customHeight="1" spans="1:4">
      <c r="A642" s="303" t="s">
        <v>573</v>
      </c>
      <c r="B642" s="300">
        <f>SUM(B643:B644)</f>
        <v>1127</v>
      </c>
      <c r="C642" s="301">
        <v>1812</v>
      </c>
      <c r="D642" s="302">
        <f t="shared" si="4"/>
        <v>0.6219646799117</v>
      </c>
    </row>
    <row r="643" customHeight="1" spans="1:4">
      <c r="A643" s="304" t="s">
        <v>574</v>
      </c>
      <c r="B643" s="300">
        <v>1127</v>
      </c>
      <c r="C643" s="301">
        <v>1500</v>
      </c>
      <c r="D643" s="302">
        <f t="shared" si="4"/>
        <v>0.751333333333333</v>
      </c>
    </row>
    <row r="644" customHeight="1" spans="1:4">
      <c r="A644" s="304" t="s">
        <v>575</v>
      </c>
      <c r="B644" s="300">
        <v>0</v>
      </c>
      <c r="C644" s="301">
        <v>312</v>
      </c>
      <c r="D644" s="302">
        <f t="shared" si="4"/>
        <v>0</v>
      </c>
    </row>
    <row r="645" customHeight="1" spans="1:4">
      <c r="A645" s="303" t="s">
        <v>576</v>
      </c>
      <c r="B645" s="300">
        <f>SUM(B646:B647)</f>
        <v>192</v>
      </c>
      <c r="C645" s="301">
        <v>4471</v>
      </c>
      <c r="D645" s="302">
        <f t="shared" si="4"/>
        <v>0.0429434131066875</v>
      </c>
    </row>
    <row r="646" customHeight="1" spans="1:4">
      <c r="A646" s="304" t="s">
        <v>577</v>
      </c>
      <c r="B646" s="300">
        <v>0</v>
      </c>
      <c r="C646" s="301">
        <v>2471</v>
      </c>
      <c r="D646" s="302">
        <f t="shared" si="4"/>
        <v>0</v>
      </c>
    </row>
    <row r="647" customHeight="1" spans="1:4">
      <c r="A647" s="304" t="s">
        <v>578</v>
      </c>
      <c r="B647" s="300">
        <v>192</v>
      </c>
      <c r="C647" s="301">
        <v>2000</v>
      </c>
      <c r="D647" s="302">
        <f t="shared" si="4"/>
        <v>0.096</v>
      </c>
    </row>
    <row r="648" customHeight="1" spans="1:4">
      <c r="A648" s="303" t="s">
        <v>579</v>
      </c>
      <c r="B648" s="300">
        <f>SUM(B649:B650)</f>
        <v>0</v>
      </c>
      <c r="C648" s="301">
        <v>0</v>
      </c>
      <c r="D648" s="302"/>
    </row>
    <row r="649" customHeight="1" spans="1:4">
      <c r="A649" s="304" t="s">
        <v>580</v>
      </c>
      <c r="B649" s="300">
        <v>0</v>
      </c>
      <c r="C649" s="301">
        <v>0</v>
      </c>
      <c r="D649" s="302"/>
    </row>
    <row r="650" customHeight="1" spans="1:4">
      <c r="A650" s="304" t="s">
        <v>581</v>
      </c>
      <c r="B650" s="300">
        <v>0</v>
      </c>
      <c r="C650" s="301">
        <v>0</v>
      </c>
      <c r="D650" s="302"/>
    </row>
    <row r="651" customHeight="1" spans="1:4">
      <c r="A651" s="303" t="s">
        <v>582</v>
      </c>
      <c r="B651" s="300">
        <f>SUM(B652:B653)</f>
        <v>3</v>
      </c>
      <c r="C651" s="301">
        <v>1</v>
      </c>
      <c r="D651" s="302">
        <f>+B651/C651</f>
        <v>3</v>
      </c>
    </row>
    <row r="652" customHeight="1" spans="1:4">
      <c r="A652" s="304" t="s">
        <v>583</v>
      </c>
      <c r="B652" s="300">
        <v>0</v>
      </c>
      <c r="C652" s="301">
        <v>1</v>
      </c>
      <c r="D652" s="302"/>
    </row>
    <row r="653" customHeight="1" spans="1:4">
      <c r="A653" s="304" t="s">
        <v>584</v>
      </c>
      <c r="B653" s="300">
        <v>3</v>
      </c>
      <c r="C653" s="301">
        <v>0</v>
      </c>
      <c r="D653" s="302"/>
    </row>
    <row r="654" customHeight="1" spans="1:4">
      <c r="A654" s="303" t="s">
        <v>585</v>
      </c>
      <c r="B654" s="300">
        <f>SUM(B655:B657)</f>
        <v>45791</v>
      </c>
      <c r="C654" s="301">
        <v>25039</v>
      </c>
      <c r="D654" s="302">
        <f>+B654/C654</f>
        <v>1.82878709213627</v>
      </c>
    </row>
    <row r="655" customHeight="1" spans="1:4">
      <c r="A655" s="304" t="s">
        <v>586</v>
      </c>
      <c r="B655" s="300">
        <v>0</v>
      </c>
      <c r="C655" s="301">
        <v>0</v>
      </c>
      <c r="D655" s="302"/>
    </row>
    <row r="656" customHeight="1" spans="1:4">
      <c r="A656" s="304" t="s">
        <v>587</v>
      </c>
      <c r="B656" s="300">
        <v>22901</v>
      </c>
      <c r="C656" s="301">
        <v>24424</v>
      </c>
      <c r="D656" s="302">
        <f>+B656/C656</f>
        <v>0.937643301670488</v>
      </c>
    </row>
    <row r="657" customHeight="1" spans="1:4">
      <c r="A657" s="304" t="s">
        <v>588</v>
      </c>
      <c r="B657" s="300">
        <v>22890</v>
      </c>
      <c r="C657" s="301">
        <v>615</v>
      </c>
      <c r="D657" s="302"/>
    </row>
    <row r="658" customHeight="1" spans="1:4">
      <c r="A658" s="303" t="s">
        <v>589</v>
      </c>
      <c r="B658" s="300">
        <f>SUM(B659:B661)</f>
        <v>0</v>
      </c>
      <c r="C658" s="301">
        <v>0</v>
      </c>
      <c r="D658" s="302"/>
    </row>
    <row r="659" customHeight="1" spans="1:4">
      <c r="A659" s="304" t="s">
        <v>590</v>
      </c>
      <c r="B659" s="300">
        <v>0</v>
      </c>
      <c r="C659" s="301">
        <v>0</v>
      </c>
      <c r="D659" s="302"/>
    </row>
    <row r="660" customHeight="1" spans="1:4">
      <c r="A660" s="304" t="s">
        <v>591</v>
      </c>
      <c r="B660" s="300">
        <v>0</v>
      </c>
      <c r="C660" s="301">
        <v>0</v>
      </c>
      <c r="D660" s="302"/>
    </row>
    <row r="661" customHeight="1" spans="1:4">
      <c r="A661" s="304" t="s">
        <v>592</v>
      </c>
      <c r="B661" s="300">
        <v>0</v>
      </c>
      <c r="C661" s="301">
        <v>0</v>
      </c>
      <c r="D661" s="302"/>
    </row>
    <row r="662" customHeight="1" spans="1:4">
      <c r="A662" s="303" t="s">
        <v>593</v>
      </c>
      <c r="B662" s="300">
        <f>SUM(B663:B669)</f>
        <v>461</v>
      </c>
      <c r="C662" s="301">
        <v>48</v>
      </c>
      <c r="D662" s="302">
        <f>+B662/C662</f>
        <v>9.60416666666667</v>
      </c>
    </row>
    <row r="663" customHeight="1" spans="1:4">
      <c r="A663" s="304" t="s">
        <v>126</v>
      </c>
      <c r="B663" s="300">
        <v>152</v>
      </c>
      <c r="C663" s="301">
        <v>20</v>
      </c>
      <c r="D663" s="302"/>
    </row>
    <row r="664" customHeight="1" spans="1:4">
      <c r="A664" s="304" t="s">
        <v>127</v>
      </c>
      <c r="B664" s="300">
        <v>12</v>
      </c>
      <c r="C664" s="301">
        <v>14</v>
      </c>
      <c r="D664" s="302"/>
    </row>
    <row r="665" customHeight="1" spans="1:4">
      <c r="A665" s="304" t="s">
        <v>128</v>
      </c>
      <c r="B665" s="300">
        <v>0</v>
      </c>
      <c r="C665" s="301">
        <v>0</v>
      </c>
      <c r="D665" s="302"/>
    </row>
    <row r="666" customHeight="1" spans="1:4">
      <c r="A666" s="304" t="s">
        <v>594</v>
      </c>
      <c r="B666" s="300">
        <v>0</v>
      </c>
      <c r="C666" s="301">
        <v>5</v>
      </c>
      <c r="D666" s="302">
        <f>+B666/C666</f>
        <v>0</v>
      </c>
    </row>
    <row r="667" customHeight="1" spans="1:4">
      <c r="A667" s="304" t="s">
        <v>595</v>
      </c>
      <c r="B667" s="300">
        <v>0</v>
      </c>
      <c r="C667" s="301">
        <v>0</v>
      </c>
      <c r="D667" s="302"/>
    </row>
    <row r="668" customHeight="1" spans="1:4">
      <c r="A668" s="304" t="s">
        <v>135</v>
      </c>
      <c r="B668" s="300">
        <v>12</v>
      </c>
      <c r="C668" s="301">
        <v>9</v>
      </c>
      <c r="D668" s="302"/>
    </row>
    <row r="669" customHeight="1" spans="1:4">
      <c r="A669" s="304" t="s">
        <v>596</v>
      </c>
      <c r="B669" s="300">
        <v>285</v>
      </c>
      <c r="C669" s="301">
        <v>0</v>
      </c>
      <c r="D669" s="302"/>
    </row>
    <row r="670" customHeight="1" spans="1:4">
      <c r="A670" s="303" t="s">
        <v>597</v>
      </c>
      <c r="B670" s="300">
        <f>SUM(B671:B672)</f>
        <v>0</v>
      </c>
      <c r="C670" s="301">
        <v>0</v>
      </c>
      <c r="D670" s="302"/>
    </row>
    <row r="671" customHeight="1" spans="1:4">
      <c r="A671" s="304" t="s">
        <v>598</v>
      </c>
      <c r="B671" s="300">
        <v>0</v>
      </c>
      <c r="C671" s="301">
        <v>0</v>
      </c>
      <c r="D671" s="302"/>
    </row>
    <row r="672" customHeight="1" spans="1:4">
      <c r="A672" s="304" t="s">
        <v>599</v>
      </c>
      <c r="B672" s="300">
        <v>0</v>
      </c>
      <c r="C672" s="301">
        <v>0</v>
      </c>
      <c r="D672" s="302"/>
    </row>
    <row r="673" customHeight="1" spans="1:4">
      <c r="A673" s="303" t="s">
        <v>600</v>
      </c>
      <c r="B673" s="300">
        <f>B674</f>
        <v>2336</v>
      </c>
      <c r="C673" s="301">
        <v>1700</v>
      </c>
      <c r="D673" s="302">
        <f>+B673/C673</f>
        <v>1.37411764705882</v>
      </c>
    </row>
    <row r="674" customHeight="1" spans="1:4">
      <c r="A674" s="304" t="s">
        <v>601</v>
      </c>
      <c r="B674" s="300">
        <v>2336</v>
      </c>
      <c r="C674" s="301">
        <v>1700</v>
      </c>
      <c r="D674" s="302">
        <f>+B674/C674</f>
        <v>1.37411764705882</v>
      </c>
    </row>
    <row r="675" customHeight="1" spans="1:4">
      <c r="A675" s="303" t="s">
        <v>602</v>
      </c>
      <c r="B675" s="300">
        <f>SUM(B676,B681,B696,B700,B712,B715,B719,B724,B728,B732,B735,B744,B746)</f>
        <v>90659</v>
      </c>
      <c r="C675" s="301">
        <v>86706</v>
      </c>
      <c r="D675" s="302">
        <f>+B675/C675</f>
        <v>1.04559084723087</v>
      </c>
    </row>
    <row r="676" customHeight="1" spans="1:4">
      <c r="A676" s="303" t="s">
        <v>603</v>
      </c>
      <c r="B676" s="300">
        <f>SUM(B677:B680)</f>
        <v>5164</v>
      </c>
      <c r="C676" s="301">
        <v>4688</v>
      </c>
      <c r="D676" s="302">
        <f>+B676/C676</f>
        <v>1.10153583617747</v>
      </c>
    </row>
    <row r="677" customHeight="1" spans="1:4">
      <c r="A677" s="304" t="s">
        <v>126</v>
      </c>
      <c r="B677" s="300">
        <v>4782</v>
      </c>
      <c r="C677" s="301">
        <v>4555</v>
      </c>
      <c r="D677" s="302">
        <f>+B677/C677</f>
        <v>1.04983534577387</v>
      </c>
    </row>
    <row r="678" customHeight="1" spans="1:4">
      <c r="A678" s="304" t="s">
        <v>127</v>
      </c>
      <c r="B678" s="300">
        <v>0</v>
      </c>
      <c r="C678" s="301">
        <v>30</v>
      </c>
      <c r="D678" s="302"/>
    </row>
    <row r="679" customHeight="1" spans="1:4">
      <c r="A679" s="304" t="s">
        <v>128</v>
      </c>
      <c r="B679" s="300">
        <v>0</v>
      </c>
      <c r="C679" s="301">
        <v>0</v>
      </c>
      <c r="D679" s="302"/>
    </row>
    <row r="680" customHeight="1" spans="1:4">
      <c r="A680" s="304" t="s">
        <v>604</v>
      </c>
      <c r="B680" s="300">
        <v>382</v>
      </c>
      <c r="C680" s="301">
        <v>103</v>
      </c>
      <c r="D680" s="302">
        <f>+B680/C680</f>
        <v>3.70873786407767</v>
      </c>
    </row>
    <row r="681" customHeight="1" spans="1:4">
      <c r="A681" s="303" t="s">
        <v>605</v>
      </c>
      <c r="B681" s="300">
        <f>SUM(B682:B695)</f>
        <v>3736</v>
      </c>
      <c r="C681" s="301">
        <v>2181</v>
      </c>
      <c r="D681" s="302">
        <f>+B681/C681</f>
        <v>1.71297569922054</v>
      </c>
    </row>
    <row r="682" customHeight="1" spans="1:4">
      <c r="A682" s="304" t="s">
        <v>606</v>
      </c>
      <c r="B682" s="300">
        <v>228</v>
      </c>
      <c r="C682" s="301">
        <v>261</v>
      </c>
      <c r="D682" s="302">
        <f>+B682/C682</f>
        <v>0.873563218390805</v>
      </c>
    </row>
    <row r="683" customHeight="1" spans="1:4">
      <c r="A683" s="304" t="s">
        <v>607</v>
      </c>
      <c r="B683" s="300">
        <v>1993</v>
      </c>
      <c r="C683" s="301">
        <v>152</v>
      </c>
      <c r="D683" s="302">
        <f>+B683/C683</f>
        <v>13.1118421052632</v>
      </c>
    </row>
    <row r="684" customHeight="1" spans="1:4">
      <c r="A684" s="304" t="s">
        <v>608</v>
      </c>
      <c r="B684" s="300">
        <v>0</v>
      </c>
      <c r="C684" s="301">
        <v>0</v>
      </c>
      <c r="D684" s="302"/>
    </row>
    <row r="685" customHeight="1" spans="1:4">
      <c r="A685" s="304" t="s">
        <v>609</v>
      </c>
      <c r="B685" s="300">
        <v>0</v>
      </c>
      <c r="C685" s="301">
        <v>0</v>
      </c>
      <c r="D685" s="302"/>
    </row>
    <row r="686" customHeight="1" spans="1:4">
      <c r="A686" s="304" t="s">
        <v>610</v>
      </c>
      <c r="B686" s="300">
        <v>0</v>
      </c>
      <c r="C686" s="301">
        <v>0</v>
      </c>
      <c r="D686" s="302"/>
    </row>
    <row r="687" customHeight="1" spans="1:4">
      <c r="A687" s="304" t="s">
        <v>611</v>
      </c>
      <c r="B687" s="300">
        <v>0</v>
      </c>
      <c r="C687" s="301">
        <v>0</v>
      </c>
      <c r="D687" s="302"/>
    </row>
    <row r="688" customHeight="1" spans="1:4">
      <c r="A688" s="304" t="s">
        <v>612</v>
      </c>
      <c r="B688" s="300">
        <v>0</v>
      </c>
      <c r="C688" s="301">
        <v>0</v>
      </c>
      <c r="D688" s="302"/>
    </row>
    <row r="689" customHeight="1" spans="1:4">
      <c r="A689" s="304" t="s">
        <v>613</v>
      </c>
      <c r="B689" s="300">
        <v>0</v>
      </c>
      <c r="C689" s="301">
        <v>1230</v>
      </c>
      <c r="D689" s="302">
        <f>+B689/C689</f>
        <v>0</v>
      </c>
    </row>
    <row r="690" customHeight="1" spans="1:4">
      <c r="A690" s="304" t="s">
        <v>614</v>
      </c>
      <c r="B690" s="300">
        <v>0</v>
      </c>
      <c r="C690" s="301">
        <v>0</v>
      </c>
      <c r="D690" s="302"/>
    </row>
    <row r="691" customHeight="1" spans="1:4">
      <c r="A691" s="304" t="s">
        <v>615</v>
      </c>
      <c r="B691" s="300">
        <v>0</v>
      </c>
      <c r="C691" s="301">
        <v>0</v>
      </c>
      <c r="D691" s="302"/>
    </row>
    <row r="692" customHeight="1" spans="1:4">
      <c r="A692" s="304" t="s">
        <v>616</v>
      </c>
      <c r="B692" s="300">
        <v>0</v>
      </c>
      <c r="C692" s="301">
        <v>0</v>
      </c>
      <c r="D692" s="302"/>
    </row>
    <row r="693" customHeight="1" spans="1:4">
      <c r="A693" s="304" t="s">
        <v>617</v>
      </c>
      <c r="B693" s="300">
        <v>0</v>
      </c>
      <c r="C693" s="301">
        <v>0</v>
      </c>
      <c r="D693" s="302"/>
    </row>
    <row r="694" customHeight="1" spans="1:4">
      <c r="A694" s="304" t="s">
        <v>618</v>
      </c>
      <c r="B694" s="300">
        <v>0</v>
      </c>
      <c r="C694" s="301"/>
      <c r="D694" s="302"/>
    </row>
    <row r="695" customHeight="1" spans="1:4">
      <c r="A695" s="304" t="s">
        <v>619</v>
      </c>
      <c r="B695" s="300">
        <v>1515</v>
      </c>
      <c r="C695" s="301">
        <v>538</v>
      </c>
      <c r="D695" s="302">
        <f>+B695/C695</f>
        <v>2.81598513011152</v>
      </c>
    </row>
    <row r="696" customHeight="1" spans="1:4">
      <c r="A696" s="303" t="s">
        <v>620</v>
      </c>
      <c r="B696" s="300">
        <f>SUM(B697:B699)</f>
        <v>1389</v>
      </c>
      <c r="C696" s="301">
        <v>1634</v>
      </c>
      <c r="D696" s="302">
        <f>+B696/C696</f>
        <v>0.850061199510404</v>
      </c>
    </row>
    <row r="697" customHeight="1" spans="1:4">
      <c r="A697" s="304" t="s">
        <v>621</v>
      </c>
      <c r="B697" s="300">
        <v>0</v>
      </c>
      <c r="C697" s="301">
        <v>0</v>
      </c>
      <c r="D697" s="302"/>
    </row>
    <row r="698" customHeight="1" spans="1:4">
      <c r="A698" s="304" t="s">
        <v>622</v>
      </c>
      <c r="B698" s="300">
        <v>0</v>
      </c>
      <c r="C698" s="301">
        <v>0</v>
      </c>
      <c r="D698" s="302"/>
    </row>
    <row r="699" customHeight="1" spans="1:4">
      <c r="A699" s="304" t="s">
        <v>623</v>
      </c>
      <c r="B699" s="300">
        <v>1389</v>
      </c>
      <c r="C699" s="301">
        <v>1634</v>
      </c>
      <c r="D699" s="302">
        <f>+B699/C699</f>
        <v>0.850061199510404</v>
      </c>
    </row>
    <row r="700" customHeight="1" spans="1:4">
      <c r="A700" s="303" t="s">
        <v>624</v>
      </c>
      <c r="B700" s="300">
        <f>SUM(B701:B711)</f>
        <v>13350</v>
      </c>
      <c r="C700" s="301">
        <v>14078</v>
      </c>
      <c r="D700" s="302">
        <f>+B700/C700</f>
        <v>0.948288109106407</v>
      </c>
    </row>
    <row r="701" customHeight="1" spans="1:4">
      <c r="A701" s="304" t="s">
        <v>625</v>
      </c>
      <c r="B701" s="300">
        <v>1851</v>
      </c>
      <c r="C701" s="301">
        <v>3363</v>
      </c>
      <c r="D701" s="302">
        <f>+B701/C701</f>
        <v>0.550401427297056</v>
      </c>
    </row>
    <row r="702" customHeight="1" spans="1:4">
      <c r="A702" s="304" t="s">
        <v>626</v>
      </c>
      <c r="B702" s="300">
        <v>13</v>
      </c>
      <c r="C702" s="301">
        <v>306</v>
      </c>
      <c r="D702" s="302">
        <f>+B702/C702</f>
        <v>0.042483660130719</v>
      </c>
    </row>
    <row r="703" customHeight="1" spans="1:4">
      <c r="A703" s="304" t="s">
        <v>627</v>
      </c>
      <c r="B703" s="300">
        <v>1197</v>
      </c>
      <c r="C703" s="301">
        <v>1416</v>
      </c>
      <c r="D703" s="302">
        <f>+B703/C703</f>
        <v>0.845338983050847</v>
      </c>
    </row>
    <row r="704" customHeight="1" spans="1:4">
      <c r="A704" s="304" t="s">
        <v>628</v>
      </c>
      <c r="B704" s="300">
        <v>0</v>
      </c>
      <c r="C704" s="301">
        <v>0</v>
      </c>
      <c r="D704" s="302"/>
    </row>
    <row r="705" customHeight="1" spans="1:4">
      <c r="A705" s="304" t="s">
        <v>629</v>
      </c>
      <c r="B705" s="300">
        <v>0</v>
      </c>
      <c r="C705" s="301">
        <v>0</v>
      </c>
      <c r="D705" s="302"/>
    </row>
    <row r="706" customHeight="1" spans="1:4">
      <c r="A706" s="304" t="s">
        <v>630</v>
      </c>
      <c r="B706" s="300">
        <v>0</v>
      </c>
      <c r="C706" s="301">
        <v>0</v>
      </c>
      <c r="D706" s="302"/>
    </row>
    <row r="707" customHeight="1" spans="1:4">
      <c r="A707" s="304" t="s">
        <v>631</v>
      </c>
      <c r="B707" s="300">
        <v>0</v>
      </c>
      <c r="C707" s="301">
        <v>0</v>
      </c>
      <c r="D707" s="302"/>
    </row>
    <row r="708" customHeight="1" spans="1:4">
      <c r="A708" s="304" t="s">
        <v>632</v>
      </c>
      <c r="B708" s="300">
        <v>5107</v>
      </c>
      <c r="C708" s="301">
        <v>6114</v>
      </c>
      <c r="D708" s="302">
        <f t="shared" ref="D708:D713" si="5">+B708/C708</f>
        <v>0.835296041871116</v>
      </c>
    </row>
    <row r="709" customHeight="1" spans="1:4">
      <c r="A709" s="304" t="s">
        <v>633</v>
      </c>
      <c r="B709" s="300">
        <v>1068</v>
      </c>
      <c r="C709" s="301">
        <v>1159</v>
      </c>
      <c r="D709" s="302">
        <f t="shared" si="5"/>
        <v>0.921484037963762</v>
      </c>
    </row>
    <row r="710" customHeight="1" spans="1:4">
      <c r="A710" s="304" t="s">
        <v>634</v>
      </c>
      <c r="B710" s="300">
        <v>2490</v>
      </c>
      <c r="C710" s="301">
        <v>1332</v>
      </c>
      <c r="D710" s="302">
        <f t="shared" si="5"/>
        <v>1.86936936936937</v>
      </c>
    </row>
    <row r="711" customHeight="1" spans="1:4">
      <c r="A711" s="304" t="s">
        <v>635</v>
      </c>
      <c r="B711" s="300">
        <v>1624</v>
      </c>
      <c r="C711" s="301">
        <v>388</v>
      </c>
      <c r="D711" s="302">
        <f t="shared" si="5"/>
        <v>4.18556701030928</v>
      </c>
    </row>
    <row r="712" customHeight="1" spans="1:4">
      <c r="A712" s="303" t="s">
        <v>636</v>
      </c>
      <c r="B712" s="300">
        <f>SUM(B713:B714)</f>
        <v>223</v>
      </c>
      <c r="C712" s="301">
        <v>135</v>
      </c>
      <c r="D712" s="302">
        <f t="shared" si="5"/>
        <v>1.65185185185185</v>
      </c>
    </row>
    <row r="713" customHeight="1" spans="1:4">
      <c r="A713" s="304" t="s">
        <v>637</v>
      </c>
      <c r="B713" s="300">
        <v>223</v>
      </c>
      <c r="C713" s="301">
        <v>135</v>
      </c>
      <c r="D713" s="302">
        <f t="shared" si="5"/>
        <v>1.65185185185185</v>
      </c>
    </row>
    <row r="714" customHeight="1" spans="1:4">
      <c r="A714" s="304" t="s">
        <v>638</v>
      </c>
      <c r="B714" s="300">
        <v>0</v>
      </c>
      <c r="C714" s="301">
        <v>0</v>
      </c>
      <c r="D714" s="302"/>
    </row>
    <row r="715" customHeight="1" spans="1:4">
      <c r="A715" s="303" t="s">
        <v>639</v>
      </c>
      <c r="B715" s="300">
        <f>SUM(B716:B718)</f>
        <v>10679</v>
      </c>
      <c r="C715" s="301">
        <v>9500</v>
      </c>
      <c r="D715" s="302">
        <f>+B715/C715</f>
        <v>1.12410526315789</v>
      </c>
    </row>
    <row r="716" customHeight="1" spans="1:4">
      <c r="A716" s="304" t="s">
        <v>640</v>
      </c>
      <c r="B716" s="300">
        <v>0</v>
      </c>
      <c r="C716" s="301">
        <v>0</v>
      </c>
      <c r="D716" s="302"/>
    </row>
    <row r="717" customHeight="1" spans="1:4">
      <c r="A717" s="304" t="s">
        <v>641</v>
      </c>
      <c r="B717" s="300">
        <v>9574</v>
      </c>
      <c r="C717" s="301">
        <v>8939</v>
      </c>
      <c r="D717" s="302">
        <f>+B717/C717</f>
        <v>1.07103702875042</v>
      </c>
    </row>
    <row r="718" customHeight="1" spans="1:4">
      <c r="A718" s="304" t="s">
        <v>642</v>
      </c>
      <c r="B718" s="300">
        <v>1105</v>
      </c>
      <c r="C718" s="301">
        <v>561</v>
      </c>
      <c r="D718" s="302">
        <f>+B718/C718</f>
        <v>1.96969696969697</v>
      </c>
    </row>
    <row r="719" customHeight="1" spans="1:4">
      <c r="A719" s="303" t="s">
        <v>643</v>
      </c>
      <c r="B719" s="300">
        <f>SUM(B720:B723)</f>
        <v>6408</v>
      </c>
      <c r="C719" s="301">
        <v>6445</v>
      </c>
      <c r="D719" s="302">
        <f>+B719/C719</f>
        <v>0.994259115593483</v>
      </c>
    </row>
    <row r="720" customHeight="1" spans="1:4">
      <c r="A720" s="304" t="s">
        <v>644</v>
      </c>
      <c r="B720" s="300">
        <v>2097</v>
      </c>
      <c r="C720" s="301">
        <v>2078</v>
      </c>
      <c r="D720" s="302">
        <f>+B720/C720</f>
        <v>1.00914340712223</v>
      </c>
    </row>
    <row r="721" customHeight="1" spans="1:4">
      <c r="A721" s="304" t="s">
        <v>645</v>
      </c>
      <c r="B721" s="300">
        <v>4311</v>
      </c>
      <c r="C721" s="301">
        <v>4352</v>
      </c>
      <c r="D721" s="302">
        <f>+B721/C721</f>
        <v>0.990579044117647</v>
      </c>
    </row>
    <row r="722" customHeight="1" spans="1:4">
      <c r="A722" s="304" t="s">
        <v>646</v>
      </c>
      <c r="B722" s="300">
        <v>0</v>
      </c>
      <c r="C722" s="301">
        <v>0</v>
      </c>
      <c r="D722" s="302"/>
    </row>
    <row r="723" customHeight="1" spans="1:4">
      <c r="A723" s="304" t="s">
        <v>647</v>
      </c>
      <c r="B723" s="300">
        <v>0</v>
      </c>
      <c r="C723" s="301">
        <v>15</v>
      </c>
      <c r="D723" s="302"/>
    </row>
    <row r="724" customHeight="1" spans="1:4">
      <c r="A724" s="303" t="s">
        <v>648</v>
      </c>
      <c r="B724" s="300">
        <f>SUM(B725:B727)</f>
        <v>44045</v>
      </c>
      <c r="C724" s="301">
        <v>42413</v>
      </c>
      <c r="D724" s="302">
        <f>+B724/C724</f>
        <v>1.03847876830217</v>
      </c>
    </row>
    <row r="725" customHeight="1" spans="1:4">
      <c r="A725" s="304" t="s">
        <v>649</v>
      </c>
      <c r="B725" s="300">
        <v>56</v>
      </c>
      <c r="C725" s="301">
        <v>0</v>
      </c>
      <c r="D725" s="302"/>
    </row>
    <row r="726" customHeight="1" spans="1:4">
      <c r="A726" s="304" t="s">
        <v>650</v>
      </c>
      <c r="B726" s="300">
        <v>43989</v>
      </c>
      <c r="C726" s="301">
        <v>42383</v>
      </c>
      <c r="D726" s="302">
        <f>+B726/C726</f>
        <v>1.03789255125876</v>
      </c>
    </row>
    <row r="727" customHeight="1" spans="1:4">
      <c r="A727" s="304" t="s">
        <v>651</v>
      </c>
      <c r="B727" s="300">
        <v>0</v>
      </c>
      <c r="C727" s="301">
        <v>30</v>
      </c>
      <c r="D727" s="302"/>
    </row>
    <row r="728" customHeight="1" spans="1:4">
      <c r="A728" s="303" t="s">
        <v>652</v>
      </c>
      <c r="B728" s="300">
        <f>SUM(B729:B731)</f>
        <v>2661</v>
      </c>
      <c r="C728" s="301">
        <v>3786</v>
      </c>
      <c r="D728" s="302">
        <f>+B728/C728</f>
        <v>0.702852614896989</v>
      </c>
    </row>
    <row r="729" customHeight="1" spans="1:4">
      <c r="A729" s="304" t="s">
        <v>653</v>
      </c>
      <c r="B729" s="300">
        <v>233</v>
      </c>
      <c r="C729" s="301">
        <v>1908</v>
      </c>
      <c r="D729" s="302">
        <f>+B729/C729</f>
        <v>0.122117400419287</v>
      </c>
    </row>
    <row r="730" customHeight="1" spans="1:4">
      <c r="A730" s="304" t="s">
        <v>654</v>
      </c>
      <c r="B730" s="300">
        <v>0</v>
      </c>
      <c r="C730" s="301">
        <v>0</v>
      </c>
      <c r="D730" s="302"/>
    </row>
    <row r="731" customHeight="1" spans="1:4">
      <c r="A731" s="304" t="s">
        <v>655</v>
      </c>
      <c r="B731" s="300">
        <v>2428</v>
      </c>
      <c r="C731" s="301">
        <v>1878</v>
      </c>
      <c r="D731" s="302">
        <f>+B731/C731</f>
        <v>1.29286474973376</v>
      </c>
    </row>
    <row r="732" customHeight="1" spans="1:4">
      <c r="A732" s="303" t="s">
        <v>656</v>
      </c>
      <c r="B732" s="300">
        <f>SUM(B733:B734)</f>
        <v>0</v>
      </c>
      <c r="C732" s="301">
        <v>375</v>
      </c>
      <c r="D732" s="302">
        <f>+B732/C732</f>
        <v>0</v>
      </c>
    </row>
    <row r="733" customHeight="1" spans="1:4">
      <c r="A733" s="304" t="s">
        <v>657</v>
      </c>
      <c r="B733" s="300">
        <v>0</v>
      </c>
      <c r="C733" s="301">
        <v>375</v>
      </c>
      <c r="D733" s="302">
        <f>+B733/C733</f>
        <v>0</v>
      </c>
    </row>
    <row r="734" customHeight="1" spans="1:4">
      <c r="A734" s="304" t="s">
        <v>658</v>
      </c>
      <c r="B734" s="300">
        <v>0</v>
      </c>
      <c r="C734" s="301">
        <v>0</v>
      </c>
      <c r="D734" s="302"/>
    </row>
    <row r="735" customHeight="1" spans="1:4">
      <c r="A735" s="303" t="s">
        <v>659</v>
      </c>
      <c r="B735" s="300">
        <f>SUM(B736:B743)</f>
        <v>1013</v>
      </c>
      <c r="C735" s="301">
        <v>309</v>
      </c>
      <c r="D735" s="302">
        <f>+B735/C735</f>
        <v>3.27831715210356</v>
      </c>
    </row>
    <row r="736" customHeight="1" spans="1:4">
      <c r="A736" s="304" t="s">
        <v>126</v>
      </c>
      <c r="B736" s="300">
        <v>703</v>
      </c>
      <c r="C736" s="301">
        <v>75</v>
      </c>
      <c r="D736" s="302">
        <f>+B736/C736</f>
        <v>9.37333333333333</v>
      </c>
    </row>
    <row r="737" customHeight="1" spans="1:4">
      <c r="A737" s="304" t="s">
        <v>127</v>
      </c>
      <c r="B737" s="300">
        <v>15</v>
      </c>
      <c r="C737" s="301">
        <v>68</v>
      </c>
      <c r="D737" s="302"/>
    </row>
    <row r="738" customHeight="1" spans="1:4">
      <c r="A738" s="304" t="s">
        <v>128</v>
      </c>
      <c r="B738" s="300">
        <v>0</v>
      </c>
      <c r="C738" s="301">
        <v>0</v>
      </c>
      <c r="D738" s="302"/>
    </row>
    <row r="739" customHeight="1" spans="1:4">
      <c r="A739" s="304" t="s">
        <v>167</v>
      </c>
      <c r="B739" s="300">
        <v>0</v>
      </c>
      <c r="C739" s="301">
        <v>0</v>
      </c>
      <c r="D739" s="302"/>
    </row>
    <row r="740" customHeight="1" spans="1:4">
      <c r="A740" s="304" t="s">
        <v>660</v>
      </c>
      <c r="B740" s="300">
        <v>30</v>
      </c>
      <c r="C740" s="301">
        <v>8</v>
      </c>
      <c r="D740" s="302"/>
    </row>
    <row r="741" customHeight="1" spans="1:4">
      <c r="A741" s="304" t="s">
        <v>661</v>
      </c>
      <c r="B741" s="300">
        <v>0</v>
      </c>
      <c r="C741" s="301">
        <v>0</v>
      </c>
      <c r="D741" s="302"/>
    </row>
    <row r="742" customHeight="1" spans="1:4">
      <c r="A742" s="304" t="s">
        <v>135</v>
      </c>
      <c r="B742" s="300">
        <v>0</v>
      </c>
      <c r="C742" s="301">
        <v>0</v>
      </c>
      <c r="D742" s="302"/>
    </row>
    <row r="743" customHeight="1" spans="1:4">
      <c r="A743" s="304" t="s">
        <v>662</v>
      </c>
      <c r="B743" s="300">
        <v>265</v>
      </c>
      <c r="C743" s="301">
        <v>158</v>
      </c>
      <c r="D743" s="302"/>
    </row>
    <row r="744" customHeight="1" spans="1:4">
      <c r="A744" s="303" t="s">
        <v>663</v>
      </c>
      <c r="B744" s="300">
        <f>B745</f>
        <v>0</v>
      </c>
      <c r="C744" s="301">
        <v>0</v>
      </c>
      <c r="D744" s="302"/>
    </row>
    <row r="745" customHeight="1" spans="1:4">
      <c r="A745" s="304" t="s">
        <v>664</v>
      </c>
      <c r="B745" s="300">
        <v>0</v>
      </c>
      <c r="C745" s="301">
        <v>0</v>
      </c>
      <c r="D745" s="302"/>
    </row>
    <row r="746" customHeight="1" spans="1:4">
      <c r="A746" s="303" t="s">
        <v>665</v>
      </c>
      <c r="B746" s="300">
        <f>B747</f>
        <v>1991</v>
      </c>
      <c r="C746" s="301">
        <v>1162</v>
      </c>
      <c r="D746" s="302">
        <f>+B746/C746</f>
        <v>1.71342512908778</v>
      </c>
    </row>
    <row r="747" customHeight="1" spans="1:4">
      <c r="A747" s="304" t="s">
        <v>666</v>
      </c>
      <c r="B747" s="300">
        <v>1991</v>
      </c>
      <c r="C747" s="301">
        <v>1162</v>
      </c>
      <c r="D747" s="302">
        <f>+B747/C747</f>
        <v>1.71342512908778</v>
      </c>
    </row>
    <row r="748" customHeight="1" spans="1:4">
      <c r="A748" s="303" t="s">
        <v>667</v>
      </c>
      <c r="B748" s="300">
        <f>SUM(B749,B759,B763,B772,B779,B786,B792,B795,B798,B800,B802,B808,B810,B812,B823)</f>
        <v>10829</v>
      </c>
      <c r="C748" s="301">
        <v>11862</v>
      </c>
      <c r="D748" s="302">
        <f>+B748/C748</f>
        <v>0.912915191367392</v>
      </c>
    </row>
    <row r="749" customHeight="1" spans="1:4">
      <c r="A749" s="303" t="s">
        <v>668</v>
      </c>
      <c r="B749" s="300">
        <f>SUM(B750:B758)</f>
        <v>563</v>
      </c>
      <c r="C749" s="301">
        <v>30</v>
      </c>
      <c r="D749" s="302">
        <f>+B749/C749</f>
        <v>18.7666666666667</v>
      </c>
    </row>
    <row r="750" customHeight="1" spans="1:4">
      <c r="A750" s="304" t="s">
        <v>126</v>
      </c>
      <c r="B750" s="300">
        <v>34</v>
      </c>
      <c r="C750" s="301">
        <v>30</v>
      </c>
      <c r="D750" s="302">
        <f>+B750/C750</f>
        <v>1.13333333333333</v>
      </c>
    </row>
    <row r="751" customHeight="1" spans="1:4">
      <c r="A751" s="304" t="s">
        <v>127</v>
      </c>
      <c r="B751" s="300">
        <v>0</v>
      </c>
      <c r="C751" s="301">
        <v>0</v>
      </c>
      <c r="D751" s="302"/>
    </row>
    <row r="752" customHeight="1" spans="1:4">
      <c r="A752" s="304" t="s">
        <v>128</v>
      </c>
      <c r="B752" s="300">
        <v>0</v>
      </c>
      <c r="C752" s="301">
        <v>0</v>
      </c>
      <c r="D752" s="302"/>
    </row>
    <row r="753" customHeight="1" spans="1:4">
      <c r="A753" s="304" t="s">
        <v>669</v>
      </c>
      <c r="B753" s="300">
        <v>0</v>
      </c>
      <c r="C753" s="301">
        <v>0</v>
      </c>
      <c r="D753" s="302"/>
    </row>
    <row r="754" customHeight="1" spans="1:4">
      <c r="A754" s="304" t="s">
        <v>670</v>
      </c>
      <c r="B754" s="300">
        <v>0</v>
      </c>
      <c r="C754" s="301">
        <v>0</v>
      </c>
      <c r="D754" s="302"/>
    </row>
    <row r="755" customHeight="1" spans="1:4">
      <c r="A755" s="304" t="s">
        <v>671</v>
      </c>
      <c r="B755" s="300">
        <v>0</v>
      </c>
      <c r="C755" s="301">
        <v>0</v>
      </c>
      <c r="D755" s="302"/>
    </row>
    <row r="756" customHeight="1" spans="1:4">
      <c r="A756" s="304" t="s">
        <v>672</v>
      </c>
      <c r="B756" s="300">
        <v>0</v>
      </c>
      <c r="C756" s="301">
        <v>0</v>
      </c>
      <c r="D756" s="302"/>
    </row>
    <row r="757" customHeight="1" spans="1:4">
      <c r="A757" s="304" t="s">
        <v>673</v>
      </c>
      <c r="B757" s="300">
        <v>0</v>
      </c>
      <c r="C757" s="301">
        <v>0</v>
      </c>
      <c r="D757" s="302"/>
    </row>
    <row r="758" customHeight="1" spans="1:4">
      <c r="A758" s="304" t="s">
        <v>674</v>
      </c>
      <c r="B758" s="300">
        <v>529</v>
      </c>
      <c r="C758" s="301">
        <v>0</v>
      </c>
      <c r="D758" s="302"/>
    </row>
    <row r="759" customHeight="1" spans="1:4">
      <c r="A759" s="303" t="s">
        <v>675</v>
      </c>
      <c r="B759" s="300">
        <f>SUM(B760:B762)</f>
        <v>0</v>
      </c>
      <c r="C759" s="301">
        <v>0</v>
      </c>
      <c r="D759" s="302"/>
    </row>
    <row r="760" customHeight="1" spans="1:4">
      <c r="A760" s="304" t="s">
        <v>676</v>
      </c>
      <c r="B760" s="300">
        <v>0</v>
      </c>
      <c r="C760" s="301">
        <v>0</v>
      </c>
      <c r="D760" s="302"/>
    </row>
    <row r="761" customHeight="1" spans="1:4">
      <c r="A761" s="304" t="s">
        <v>677</v>
      </c>
      <c r="B761" s="300">
        <v>0</v>
      </c>
      <c r="C761" s="301">
        <v>0</v>
      </c>
      <c r="D761" s="302"/>
    </row>
    <row r="762" customHeight="1" spans="1:4">
      <c r="A762" s="304" t="s">
        <v>678</v>
      </c>
      <c r="B762" s="300">
        <v>0</v>
      </c>
      <c r="C762" s="301">
        <v>0</v>
      </c>
      <c r="D762" s="302"/>
    </row>
    <row r="763" customHeight="1" spans="1:4">
      <c r="A763" s="303" t="s">
        <v>679</v>
      </c>
      <c r="B763" s="300">
        <f>SUM(B764:B771)</f>
        <v>6833</v>
      </c>
      <c r="C763" s="301">
        <v>6607</v>
      </c>
      <c r="D763" s="302">
        <f>+B763/C763</f>
        <v>1.03420614499773</v>
      </c>
    </row>
    <row r="764" customHeight="1" spans="1:4">
      <c r="A764" s="304" t="s">
        <v>680</v>
      </c>
      <c r="B764" s="300">
        <v>216</v>
      </c>
      <c r="C764" s="301">
        <v>0</v>
      </c>
      <c r="D764" s="302"/>
    </row>
    <row r="765" customHeight="1" spans="1:4">
      <c r="A765" s="304" t="s">
        <v>681</v>
      </c>
      <c r="B765" s="300">
        <v>6305</v>
      </c>
      <c r="C765" s="301">
        <v>6272</v>
      </c>
      <c r="D765" s="302">
        <f>+B765/C765</f>
        <v>1.00526147959184</v>
      </c>
    </row>
    <row r="766" customHeight="1" spans="1:4">
      <c r="A766" s="304" t="s">
        <v>682</v>
      </c>
      <c r="B766" s="300">
        <v>0</v>
      </c>
      <c r="C766" s="301">
        <v>0</v>
      </c>
      <c r="D766" s="302"/>
    </row>
    <row r="767" customHeight="1" spans="1:4">
      <c r="A767" s="304" t="s">
        <v>683</v>
      </c>
      <c r="B767" s="300">
        <v>0</v>
      </c>
      <c r="C767" s="301">
        <v>0</v>
      </c>
      <c r="D767" s="302"/>
    </row>
    <row r="768" customHeight="1" spans="1:4">
      <c r="A768" s="304" t="s">
        <v>684</v>
      </c>
      <c r="B768" s="300">
        <v>0</v>
      </c>
      <c r="C768" s="301">
        <v>0</v>
      </c>
      <c r="D768" s="302"/>
    </row>
    <row r="769" customHeight="1" spans="1:4">
      <c r="A769" s="304" t="s">
        <v>685</v>
      </c>
      <c r="B769" s="300">
        <v>0</v>
      </c>
      <c r="C769" s="301">
        <v>0</v>
      </c>
      <c r="D769" s="302"/>
    </row>
    <row r="770" customHeight="1" spans="1:4">
      <c r="A770" s="307" t="s">
        <v>686</v>
      </c>
      <c r="B770" s="300">
        <v>0</v>
      </c>
      <c r="C770" s="301"/>
      <c r="D770" s="302"/>
    </row>
    <row r="771" customHeight="1" spans="1:4">
      <c r="A771" s="304" t="s">
        <v>687</v>
      </c>
      <c r="B771" s="300">
        <v>312</v>
      </c>
      <c r="C771" s="301">
        <v>335</v>
      </c>
      <c r="D771" s="302">
        <f>+B771/C771</f>
        <v>0.93134328358209</v>
      </c>
    </row>
    <row r="772" customHeight="1" spans="1:4">
      <c r="A772" s="303" t="s">
        <v>688</v>
      </c>
      <c r="B772" s="300">
        <f>SUM(B773:B778)</f>
        <v>3142</v>
      </c>
      <c r="C772" s="301">
        <v>4563</v>
      </c>
      <c r="D772" s="302">
        <f>+B772/C772</f>
        <v>0.688582073197458</v>
      </c>
    </row>
    <row r="773" customHeight="1" spans="1:4">
      <c r="A773" s="304" t="s">
        <v>689</v>
      </c>
      <c r="B773" s="300">
        <v>475</v>
      </c>
      <c r="C773" s="301">
        <v>493</v>
      </c>
      <c r="D773" s="302">
        <f>+B773/C773</f>
        <v>0.963488843813387</v>
      </c>
    </row>
    <row r="774" customHeight="1" spans="1:4">
      <c r="A774" s="304" t="s">
        <v>690</v>
      </c>
      <c r="B774" s="300">
        <v>151</v>
      </c>
      <c r="C774" s="301">
        <v>177</v>
      </c>
      <c r="D774" s="302">
        <f>+B774/C774</f>
        <v>0.853107344632768</v>
      </c>
    </row>
    <row r="775" customHeight="1" spans="1:4">
      <c r="A775" s="304" t="s">
        <v>691</v>
      </c>
      <c r="B775" s="300">
        <v>0</v>
      </c>
      <c r="C775" s="301">
        <v>0</v>
      </c>
      <c r="D775" s="302"/>
    </row>
    <row r="776" customHeight="1" spans="1:4">
      <c r="A776" s="304" t="s">
        <v>692</v>
      </c>
      <c r="B776" s="300">
        <v>0</v>
      </c>
      <c r="C776" s="301"/>
      <c r="D776" s="302"/>
    </row>
    <row r="777" customHeight="1" spans="1:4">
      <c r="A777" s="304" t="s">
        <v>693</v>
      </c>
      <c r="B777" s="300">
        <v>0</v>
      </c>
      <c r="C777" s="301"/>
      <c r="D777" s="302"/>
    </row>
    <row r="778" customHeight="1" spans="1:4">
      <c r="A778" s="304" t="s">
        <v>694</v>
      </c>
      <c r="B778" s="300">
        <v>2516</v>
      </c>
      <c r="C778" s="301">
        <v>3893</v>
      </c>
      <c r="D778" s="302">
        <f>+B778/C778</f>
        <v>0.646288209606987</v>
      </c>
    </row>
    <row r="779" customHeight="1" spans="1:4">
      <c r="A779" s="303" t="s">
        <v>695</v>
      </c>
      <c r="B779" s="300">
        <f>SUM(B780:B785)</f>
        <v>42</v>
      </c>
      <c r="C779" s="301">
        <v>15</v>
      </c>
      <c r="D779" s="302"/>
    </row>
    <row r="780" customHeight="1" spans="1:4">
      <c r="A780" s="304" t="s">
        <v>696</v>
      </c>
      <c r="B780" s="300">
        <v>32</v>
      </c>
      <c r="C780" s="301">
        <v>5</v>
      </c>
      <c r="D780" s="302"/>
    </row>
    <row r="781" customHeight="1" spans="1:4">
      <c r="A781" s="304" t="s">
        <v>697</v>
      </c>
      <c r="B781" s="300">
        <v>0</v>
      </c>
      <c r="C781" s="301">
        <v>0</v>
      </c>
      <c r="D781" s="302"/>
    </row>
    <row r="782" customHeight="1" spans="1:4">
      <c r="A782" s="304" t="s">
        <v>698</v>
      </c>
      <c r="B782" s="300">
        <v>0</v>
      </c>
      <c r="C782" s="301">
        <v>0</v>
      </c>
      <c r="D782" s="302"/>
    </row>
    <row r="783" customHeight="1" spans="1:4">
      <c r="A783" s="304" t="s">
        <v>699</v>
      </c>
      <c r="B783" s="300">
        <v>0</v>
      </c>
      <c r="C783" s="301">
        <v>0</v>
      </c>
      <c r="D783" s="302"/>
    </row>
    <row r="784" customHeight="1" spans="1:4">
      <c r="A784" s="304" t="s">
        <v>700</v>
      </c>
      <c r="B784" s="300">
        <v>10</v>
      </c>
      <c r="C784" s="301">
        <v>10</v>
      </c>
      <c r="D784" s="302"/>
    </row>
    <row r="785" customHeight="1" spans="1:4">
      <c r="A785" s="304" t="s">
        <v>701</v>
      </c>
      <c r="B785" s="300">
        <v>0</v>
      </c>
      <c r="C785" s="301">
        <v>0</v>
      </c>
      <c r="D785" s="302"/>
    </row>
    <row r="786" customHeight="1" spans="1:4">
      <c r="A786" s="303" t="s">
        <v>702</v>
      </c>
      <c r="B786" s="300">
        <f>SUM(B787:B791)</f>
        <v>0</v>
      </c>
      <c r="C786" s="301">
        <v>0</v>
      </c>
      <c r="D786" s="302"/>
    </row>
    <row r="787" customHeight="1" spans="1:4">
      <c r="A787" s="304" t="s">
        <v>703</v>
      </c>
      <c r="B787" s="300">
        <v>0</v>
      </c>
      <c r="C787" s="301">
        <v>0</v>
      </c>
      <c r="D787" s="302"/>
    </row>
    <row r="788" customHeight="1" spans="1:4">
      <c r="A788" s="304" t="s">
        <v>704</v>
      </c>
      <c r="B788" s="300">
        <v>0</v>
      </c>
      <c r="C788" s="301">
        <v>0</v>
      </c>
      <c r="D788" s="302"/>
    </row>
    <row r="789" customHeight="1" spans="1:4">
      <c r="A789" s="304" t="s">
        <v>705</v>
      </c>
      <c r="B789" s="300">
        <v>0</v>
      </c>
      <c r="C789" s="301">
        <v>0</v>
      </c>
      <c r="D789" s="302"/>
    </row>
    <row r="790" customHeight="1" spans="1:4">
      <c r="A790" s="304" t="s">
        <v>706</v>
      </c>
      <c r="B790" s="300">
        <v>0</v>
      </c>
      <c r="C790" s="301">
        <v>0</v>
      </c>
      <c r="D790" s="302"/>
    </row>
    <row r="791" customHeight="1" spans="1:4">
      <c r="A791" s="304" t="s">
        <v>707</v>
      </c>
      <c r="B791" s="300">
        <v>0</v>
      </c>
      <c r="C791" s="301">
        <v>0</v>
      </c>
      <c r="D791" s="302"/>
    </row>
    <row r="792" customHeight="1" spans="1:4">
      <c r="A792" s="303" t="s">
        <v>708</v>
      </c>
      <c r="B792" s="300">
        <f>SUM(B793:B794)</f>
        <v>0</v>
      </c>
      <c r="C792" s="301">
        <v>0</v>
      </c>
      <c r="D792" s="302"/>
    </row>
    <row r="793" customHeight="1" spans="1:4">
      <c r="A793" s="304" t="s">
        <v>709</v>
      </c>
      <c r="B793" s="300">
        <v>0</v>
      </c>
      <c r="C793" s="301">
        <v>0</v>
      </c>
      <c r="D793" s="302"/>
    </row>
    <row r="794" customHeight="1" spans="1:4">
      <c r="A794" s="304" t="s">
        <v>710</v>
      </c>
      <c r="B794" s="300">
        <v>0</v>
      </c>
      <c r="C794" s="301">
        <v>0</v>
      </c>
      <c r="D794" s="302"/>
    </row>
    <row r="795" customHeight="1" spans="1:4">
      <c r="A795" s="303" t="s">
        <v>711</v>
      </c>
      <c r="B795" s="300">
        <f>SUM(B796:B797)</f>
        <v>0</v>
      </c>
      <c r="C795" s="301">
        <v>0</v>
      </c>
      <c r="D795" s="302"/>
    </row>
    <row r="796" customHeight="1" spans="1:4">
      <c r="A796" s="304" t="s">
        <v>712</v>
      </c>
      <c r="B796" s="300">
        <v>0</v>
      </c>
      <c r="C796" s="301">
        <v>0</v>
      </c>
      <c r="D796" s="302"/>
    </row>
    <row r="797" customHeight="1" spans="1:4">
      <c r="A797" s="304" t="s">
        <v>713</v>
      </c>
      <c r="B797" s="300">
        <v>0</v>
      </c>
      <c r="C797" s="301">
        <v>0</v>
      </c>
      <c r="D797" s="302"/>
    </row>
    <row r="798" customHeight="1" spans="1:4">
      <c r="A798" s="303" t="s">
        <v>714</v>
      </c>
      <c r="B798" s="300">
        <f>B799</f>
        <v>0</v>
      </c>
      <c r="C798" s="301">
        <v>0</v>
      </c>
      <c r="D798" s="302"/>
    </row>
    <row r="799" customHeight="1" spans="1:4">
      <c r="A799" s="304" t="s">
        <v>715</v>
      </c>
      <c r="B799" s="300">
        <v>0</v>
      </c>
      <c r="C799" s="301">
        <v>0</v>
      </c>
      <c r="D799" s="302"/>
    </row>
    <row r="800" customHeight="1" spans="1:4">
      <c r="A800" s="303" t="s">
        <v>716</v>
      </c>
      <c r="B800" s="300">
        <f>B801</f>
        <v>0</v>
      </c>
      <c r="C800" s="301">
        <v>164</v>
      </c>
      <c r="D800" s="302">
        <f>+B800/C800</f>
        <v>0</v>
      </c>
    </row>
    <row r="801" customHeight="1" spans="1:4">
      <c r="A801" s="304" t="s">
        <v>717</v>
      </c>
      <c r="B801" s="300">
        <v>0</v>
      </c>
      <c r="C801" s="301">
        <v>164</v>
      </c>
      <c r="D801" s="302">
        <f>+B801/C801</f>
        <v>0</v>
      </c>
    </row>
    <row r="802" customHeight="1" spans="1:4">
      <c r="A802" s="303" t="s">
        <v>718</v>
      </c>
      <c r="B802" s="300">
        <f>SUM(B803:B807)</f>
        <v>0</v>
      </c>
      <c r="C802" s="301">
        <v>10</v>
      </c>
      <c r="D802" s="302">
        <f>+B802/C802</f>
        <v>0</v>
      </c>
    </row>
    <row r="803" customHeight="1" spans="1:4">
      <c r="A803" s="304" t="s">
        <v>719</v>
      </c>
      <c r="B803" s="300">
        <v>0</v>
      </c>
      <c r="C803" s="301">
        <v>0</v>
      </c>
      <c r="D803" s="302"/>
    </row>
    <row r="804" customHeight="1" spans="1:4">
      <c r="A804" s="304" t="s">
        <v>720</v>
      </c>
      <c r="B804" s="300">
        <v>0</v>
      </c>
      <c r="C804" s="301">
        <v>0</v>
      </c>
      <c r="D804" s="302"/>
    </row>
    <row r="805" customHeight="1" spans="1:4">
      <c r="A805" s="304" t="s">
        <v>721</v>
      </c>
      <c r="B805" s="300">
        <v>0</v>
      </c>
      <c r="C805" s="301">
        <v>10</v>
      </c>
      <c r="D805" s="302"/>
    </row>
    <row r="806" customHeight="1" spans="1:4">
      <c r="A806" s="304" t="s">
        <v>722</v>
      </c>
      <c r="B806" s="300">
        <v>0</v>
      </c>
      <c r="C806" s="301">
        <v>0</v>
      </c>
      <c r="D806" s="302"/>
    </row>
    <row r="807" customHeight="1" spans="1:4">
      <c r="A807" s="304" t="s">
        <v>723</v>
      </c>
      <c r="B807" s="300">
        <v>0</v>
      </c>
      <c r="C807" s="301">
        <v>0</v>
      </c>
      <c r="D807" s="302"/>
    </row>
    <row r="808" customHeight="1" spans="1:4">
      <c r="A808" s="303" t="s">
        <v>724</v>
      </c>
      <c r="B808" s="300">
        <f>B809</f>
        <v>0</v>
      </c>
      <c r="C808" s="301">
        <v>0</v>
      </c>
      <c r="D808" s="302"/>
    </row>
    <row r="809" customHeight="1" spans="1:4">
      <c r="A809" s="304" t="s">
        <v>725</v>
      </c>
      <c r="B809" s="300">
        <v>0</v>
      </c>
      <c r="C809" s="301">
        <v>0</v>
      </c>
      <c r="D809" s="302"/>
    </row>
    <row r="810" customHeight="1" spans="1:4">
      <c r="A810" s="303" t="s">
        <v>726</v>
      </c>
      <c r="B810" s="300">
        <f>B811</f>
        <v>0</v>
      </c>
      <c r="C810" s="301">
        <v>0</v>
      </c>
      <c r="D810" s="302"/>
    </row>
    <row r="811" customHeight="1" spans="1:4">
      <c r="A811" s="304" t="s">
        <v>727</v>
      </c>
      <c r="B811" s="300">
        <v>0</v>
      </c>
      <c r="C811" s="301">
        <v>0</v>
      </c>
      <c r="D811" s="302"/>
    </row>
    <row r="812" customHeight="1" spans="1:4">
      <c r="A812" s="303" t="s">
        <v>728</v>
      </c>
      <c r="B812" s="300">
        <f>SUM(B813:B822)</f>
        <v>0</v>
      </c>
      <c r="C812" s="301">
        <v>0</v>
      </c>
      <c r="D812" s="302"/>
    </row>
    <row r="813" customHeight="1" spans="1:4">
      <c r="A813" s="304" t="s">
        <v>126</v>
      </c>
      <c r="B813" s="300">
        <v>0</v>
      </c>
      <c r="C813" s="301">
        <v>0</v>
      </c>
      <c r="D813" s="302"/>
    </row>
    <row r="814" customHeight="1" spans="1:4">
      <c r="A814" s="304" t="s">
        <v>127</v>
      </c>
      <c r="B814" s="300">
        <v>0</v>
      </c>
      <c r="C814" s="301">
        <v>0</v>
      </c>
      <c r="D814" s="302"/>
    </row>
    <row r="815" customHeight="1" spans="1:4">
      <c r="A815" s="304" t="s">
        <v>128</v>
      </c>
      <c r="B815" s="300">
        <v>0</v>
      </c>
      <c r="C815" s="301">
        <v>0</v>
      </c>
      <c r="D815" s="302"/>
    </row>
    <row r="816" customHeight="1" spans="1:4">
      <c r="A816" s="304" t="s">
        <v>729</v>
      </c>
      <c r="B816" s="300">
        <v>0</v>
      </c>
      <c r="C816" s="301">
        <v>0</v>
      </c>
      <c r="D816" s="302"/>
    </row>
    <row r="817" customHeight="1" spans="1:4">
      <c r="A817" s="304" t="s">
        <v>730</v>
      </c>
      <c r="B817" s="300">
        <v>0</v>
      </c>
      <c r="C817" s="301">
        <v>0</v>
      </c>
      <c r="D817" s="302"/>
    </row>
    <row r="818" customHeight="1" spans="1:4">
      <c r="A818" s="304" t="s">
        <v>731</v>
      </c>
      <c r="B818" s="300">
        <v>0</v>
      </c>
      <c r="C818" s="301">
        <v>0</v>
      </c>
      <c r="D818" s="302"/>
    </row>
    <row r="819" customHeight="1" spans="1:4">
      <c r="A819" s="304" t="s">
        <v>167</v>
      </c>
      <c r="B819" s="300">
        <v>0</v>
      </c>
      <c r="C819" s="301">
        <v>0</v>
      </c>
      <c r="D819" s="302"/>
    </row>
    <row r="820" customHeight="1" spans="1:4">
      <c r="A820" s="304" t="s">
        <v>732</v>
      </c>
      <c r="B820" s="300">
        <v>0</v>
      </c>
      <c r="C820" s="301">
        <v>0</v>
      </c>
      <c r="D820" s="302"/>
    </row>
    <row r="821" customHeight="1" spans="1:4">
      <c r="A821" s="304" t="s">
        <v>135</v>
      </c>
      <c r="B821" s="300">
        <v>0</v>
      </c>
      <c r="C821" s="301">
        <v>0</v>
      </c>
      <c r="D821" s="302"/>
    </row>
    <row r="822" customHeight="1" spans="1:4">
      <c r="A822" s="304" t="s">
        <v>733</v>
      </c>
      <c r="B822" s="300">
        <v>0</v>
      </c>
      <c r="C822" s="301">
        <v>0</v>
      </c>
      <c r="D822" s="302"/>
    </row>
    <row r="823" customHeight="1" spans="1:4">
      <c r="A823" s="303" t="s">
        <v>734</v>
      </c>
      <c r="B823" s="300">
        <f>B824</f>
        <v>249</v>
      </c>
      <c r="C823" s="301">
        <v>473</v>
      </c>
      <c r="D823" s="302">
        <f>+B823/C823</f>
        <v>0.526427061310782</v>
      </c>
    </row>
    <row r="824" customHeight="1" spans="1:4">
      <c r="A824" s="304" t="s">
        <v>735</v>
      </c>
      <c r="B824" s="300">
        <v>249</v>
      </c>
      <c r="C824" s="301">
        <v>473</v>
      </c>
      <c r="D824" s="302">
        <f>+B824/C824</f>
        <v>0.526427061310782</v>
      </c>
    </row>
    <row r="825" customHeight="1" spans="1:4">
      <c r="A825" s="303" t="s">
        <v>736</v>
      </c>
      <c r="B825" s="300">
        <f>SUM(B826,B837,B839,B842,B844,B846)</f>
        <v>86159</v>
      </c>
      <c r="C825" s="301">
        <v>17827</v>
      </c>
      <c r="D825" s="302">
        <f>+B825/C825</f>
        <v>4.83306220900881</v>
      </c>
    </row>
    <row r="826" customHeight="1" spans="1:4">
      <c r="A826" s="303" t="s">
        <v>737</v>
      </c>
      <c r="B826" s="300">
        <f>SUM(B827:B836)</f>
        <v>32107</v>
      </c>
      <c r="C826" s="301">
        <v>6068</v>
      </c>
      <c r="D826" s="302">
        <f>+B826/C826</f>
        <v>5.29119973632169</v>
      </c>
    </row>
    <row r="827" customHeight="1" spans="1:4">
      <c r="A827" s="304" t="s">
        <v>126</v>
      </c>
      <c r="B827" s="300">
        <v>1337</v>
      </c>
      <c r="C827" s="301">
        <v>331</v>
      </c>
      <c r="D827" s="302">
        <f>+B827/C827</f>
        <v>4.0392749244713</v>
      </c>
    </row>
    <row r="828" customHeight="1" spans="1:4">
      <c r="A828" s="304" t="s">
        <v>127</v>
      </c>
      <c r="B828" s="300">
        <v>0</v>
      </c>
      <c r="C828" s="301">
        <v>0</v>
      </c>
      <c r="D828" s="302"/>
    </row>
    <row r="829" customHeight="1" spans="1:4">
      <c r="A829" s="304" t="s">
        <v>128</v>
      </c>
      <c r="B829" s="300">
        <v>0</v>
      </c>
      <c r="C829" s="301">
        <v>0</v>
      </c>
      <c r="D829" s="302"/>
    </row>
    <row r="830" customHeight="1" spans="1:4">
      <c r="A830" s="304" t="s">
        <v>738</v>
      </c>
      <c r="B830" s="300">
        <v>1415</v>
      </c>
      <c r="C830" s="301">
        <v>1593</v>
      </c>
      <c r="D830" s="302">
        <f>+B830/C830</f>
        <v>0.888261142498431</v>
      </c>
    </row>
    <row r="831" customHeight="1" spans="1:4">
      <c r="A831" s="304" t="s">
        <v>739</v>
      </c>
      <c r="B831" s="300">
        <v>0</v>
      </c>
      <c r="C831" s="301">
        <v>0</v>
      </c>
      <c r="D831" s="302"/>
    </row>
    <row r="832" customHeight="1" spans="1:4">
      <c r="A832" s="304" t="s">
        <v>740</v>
      </c>
      <c r="B832" s="300">
        <v>59</v>
      </c>
      <c r="C832" s="301">
        <v>83</v>
      </c>
      <c r="D832" s="302"/>
    </row>
    <row r="833" customHeight="1" spans="1:4">
      <c r="A833" s="304" t="s">
        <v>741</v>
      </c>
      <c r="B833" s="300">
        <v>0</v>
      </c>
      <c r="C833" s="301">
        <v>720</v>
      </c>
      <c r="D833" s="302">
        <f>+B833/C833</f>
        <v>0</v>
      </c>
    </row>
    <row r="834" customHeight="1" spans="1:4">
      <c r="A834" s="304" t="s">
        <v>742</v>
      </c>
      <c r="B834" s="300">
        <v>0</v>
      </c>
      <c r="C834" s="301">
        <v>0</v>
      </c>
      <c r="D834" s="302"/>
    </row>
    <row r="835" customHeight="1" spans="1:4">
      <c r="A835" s="304" t="s">
        <v>743</v>
      </c>
      <c r="B835" s="300">
        <v>0</v>
      </c>
      <c r="C835" s="301">
        <v>0</v>
      </c>
      <c r="D835" s="302"/>
    </row>
    <row r="836" customHeight="1" spans="1:4">
      <c r="A836" s="304" t="s">
        <v>744</v>
      </c>
      <c r="B836" s="300">
        <v>29296</v>
      </c>
      <c r="C836" s="301">
        <v>3341</v>
      </c>
      <c r="D836" s="302">
        <f>+B836/C836</f>
        <v>8.76863214606405</v>
      </c>
    </row>
    <row r="837" customHeight="1" spans="1:4">
      <c r="A837" s="303" t="s">
        <v>745</v>
      </c>
      <c r="B837" s="300">
        <f>B838</f>
        <v>109</v>
      </c>
      <c r="C837" s="301">
        <v>19</v>
      </c>
      <c r="D837" s="302"/>
    </row>
    <row r="838" customHeight="1" spans="1:4">
      <c r="A838" s="304" t="s">
        <v>746</v>
      </c>
      <c r="B838" s="300">
        <v>109</v>
      </c>
      <c r="C838" s="301">
        <v>19</v>
      </c>
      <c r="D838" s="302"/>
    </row>
    <row r="839" customHeight="1" spans="1:4">
      <c r="A839" s="303" t="s">
        <v>747</v>
      </c>
      <c r="B839" s="300">
        <f>SUM(B840:B841)</f>
        <v>19525</v>
      </c>
      <c r="C839" s="301">
        <v>875</v>
      </c>
      <c r="D839" s="302">
        <f>+B839/C839</f>
        <v>22.3142857142857</v>
      </c>
    </row>
    <row r="840" customHeight="1" spans="1:4">
      <c r="A840" s="304" t="s">
        <v>748</v>
      </c>
      <c r="B840" s="300">
        <v>245</v>
      </c>
      <c r="C840" s="301">
        <v>91</v>
      </c>
      <c r="D840" s="302">
        <f>+B840/C840</f>
        <v>2.69230769230769</v>
      </c>
    </row>
    <row r="841" customHeight="1" spans="1:4">
      <c r="A841" s="304" t="s">
        <v>749</v>
      </c>
      <c r="B841" s="300">
        <v>19280</v>
      </c>
      <c r="C841" s="301">
        <v>784</v>
      </c>
      <c r="D841" s="302">
        <f t="shared" ref="D841:D904" si="6">+B841/C841</f>
        <v>24.5918367346939</v>
      </c>
    </row>
    <row r="842" customHeight="1" spans="1:4">
      <c r="A842" s="303" t="s">
        <v>750</v>
      </c>
      <c r="B842" s="300">
        <f>B843</f>
        <v>9238</v>
      </c>
      <c r="C842" s="301">
        <v>5821</v>
      </c>
      <c r="D842" s="302">
        <f t="shared" si="6"/>
        <v>1.58701254080055</v>
      </c>
    </row>
    <row r="843" customHeight="1" spans="1:4">
      <c r="A843" s="304" t="s">
        <v>751</v>
      </c>
      <c r="B843" s="300">
        <v>9238</v>
      </c>
      <c r="C843" s="301">
        <v>5821</v>
      </c>
      <c r="D843" s="302">
        <f t="shared" si="6"/>
        <v>1.58701254080055</v>
      </c>
    </row>
    <row r="844" customHeight="1" spans="1:4">
      <c r="A844" s="303" t="s">
        <v>752</v>
      </c>
      <c r="B844" s="300">
        <f>B845</f>
        <v>741</v>
      </c>
      <c r="C844" s="301">
        <v>1846</v>
      </c>
      <c r="D844" s="302">
        <f t="shared" si="6"/>
        <v>0.401408450704225</v>
      </c>
    </row>
    <row r="845" customHeight="1" spans="1:4">
      <c r="A845" s="304" t="s">
        <v>753</v>
      </c>
      <c r="B845" s="300">
        <v>741</v>
      </c>
      <c r="C845" s="301">
        <v>1846</v>
      </c>
      <c r="D845" s="302">
        <f t="shared" si="6"/>
        <v>0.401408450704225</v>
      </c>
    </row>
    <row r="846" customHeight="1" spans="1:4">
      <c r="A846" s="303" t="s">
        <v>754</v>
      </c>
      <c r="B846" s="300">
        <f>B847</f>
        <v>24439</v>
      </c>
      <c r="C846" s="301">
        <v>3198</v>
      </c>
      <c r="D846" s="302">
        <f t="shared" si="6"/>
        <v>7.64196372732958</v>
      </c>
    </row>
    <row r="847" customHeight="1" spans="1:4">
      <c r="A847" s="304" t="s">
        <v>755</v>
      </c>
      <c r="B847" s="300">
        <v>24439</v>
      </c>
      <c r="C847" s="301">
        <v>3198</v>
      </c>
      <c r="D847" s="302">
        <f t="shared" si="6"/>
        <v>7.64196372732958</v>
      </c>
    </row>
    <row r="848" customHeight="1" spans="1:4">
      <c r="A848" s="303" t="s">
        <v>756</v>
      </c>
      <c r="B848" s="300">
        <f>SUM(B849,B875,B897,B925,B936,B943,B949,B952)</f>
        <v>132725</v>
      </c>
      <c r="C848" s="301">
        <v>116705</v>
      </c>
      <c r="D848" s="302">
        <f t="shared" si="6"/>
        <v>1.13726918298273</v>
      </c>
    </row>
    <row r="849" customHeight="1" spans="1:4">
      <c r="A849" s="303" t="s">
        <v>757</v>
      </c>
      <c r="B849" s="300">
        <f>SUM(B850:B874)</f>
        <v>57141</v>
      </c>
      <c r="C849" s="301">
        <v>39593</v>
      </c>
      <c r="D849" s="302">
        <f t="shared" si="6"/>
        <v>1.44320965827293</v>
      </c>
    </row>
    <row r="850" customHeight="1" spans="1:4">
      <c r="A850" s="304" t="s">
        <v>126</v>
      </c>
      <c r="B850" s="300">
        <v>7266</v>
      </c>
      <c r="C850" s="301">
        <v>2451</v>
      </c>
      <c r="D850" s="302">
        <f t="shared" si="6"/>
        <v>2.96450428396573</v>
      </c>
    </row>
    <row r="851" customHeight="1" spans="1:4">
      <c r="A851" s="304" t="s">
        <v>127</v>
      </c>
      <c r="B851" s="300">
        <v>0</v>
      </c>
      <c r="C851" s="301">
        <v>27</v>
      </c>
      <c r="D851" s="302"/>
    </row>
    <row r="852" customHeight="1" spans="1:4">
      <c r="A852" s="304" t="s">
        <v>128</v>
      </c>
      <c r="B852" s="300">
        <v>0</v>
      </c>
      <c r="C852" s="301">
        <v>0</v>
      </c>
      <c r="D852" s="302"/>
    </row>
    <row r="853" customHeight="1" spans="1:4">
      <c r="A853" s="304" t="s">
        <v>135</v>
      </c>
      <c r="B853" s="300">
        <v>3037</v>
      </c>
      <c r="C853" s="301">
        <v>3621</v>
      </c>
      <c r="D853" s="302">
        <f t="shared" si="6"/>
        <v>0.83871858602596</v>
      </c>
    </row>
    <row r="854" customHeight="1" spans="1:4">
      <c r="A854" s="304" t="s">
        <v>758</v>
      </c>
      <c r="B854" s="300">
        <v>44</v>
      </c>
      <c r="C854" s="301">
        <v>0</v>
      </c>
      <c r="D854" s="302"/>
    </row>
    <row r="855" customHeight="1" spans="1:4">
      <c r="A855" s="304" t="s">
        <v>759</v>
      </c>
      <c r="B855" s="300">
        <v>79</v>
      </c>
      <c r="C855" s="301">
        <v>547</v>
      </c>
      <c r="D855" s="302">
        <f t="shared" si="6"/>
        <v>0.144424131627057</v>
      </c>
    </row>
    <row r="856" customHeight="1" spans="1:4">
      <c r="A856" s="304" t="s">
        <v>760</v>
      </c>
      <c r="B856" s="300">
        <v>593</v>
      </c>
      <c r="C856" s="301">
        <v>372</v>
      </c>
      <c r="D856" s="302">
        <f t="shared" si="6"/>
        <v>1.59408602150538</v>
      </c>
    </row>
    <row r="857" customHeight="1" spans="1:4">
      <c r="A857" s="304" t="s">
        <v>761</v>
      </c>
      <c r="B857" s="300">
        <v>104</v>
      </c>
      <c r="C857" s="301">
        <v>95</v>
      </c>
      <c r="D857" s="302">
        <f t="shared" si="6"/>
        <v>1.09473684210526</v>
      </c>
    </row>
    <row r="858" customHeight="1" spans="1:4">
      <c r="A858" s="304" t="s">
        <v>762</v>
      </c>
      <c r="B858" s="300">
        <v>9</v>
      </c>
      <c r="C858" s="301">
        <v>165</v>
      </c>
      <c r="D858" s="302">
        <f t="shared" si="6"/>
        <v>0.0545454545454545</v>
      </c>
    </row>
    <row r="859" customHeight="1" spans="1:4">
      <c r="A859" s="304" t="s">
        <v>763</v>
      </c>
      <c r="B859" s="300">
        <v>24</v>
      </c>
      <c r="C859" s="301">
        <v>0</v>
      </c>
      <c r="D859" s="302"/>
    </row>
    <row r="860" customHeight="1" spans="1:4">
      <c r="A860" s="304" t="s">
        <v>764</v>
      </c>
      <c r="B860" s="300">
        <v>0</v>
      </c>
      <c r="C860" s="301">
        <v>0</v>
      </c>
      <c r="D860" s="302"/>
    </row>
    <row r="861" customHeight="1" spans="1:4">
      <c r="A861" s="304" t="s">
        <v>765</v>
      </c>
      <c r="B861" s="300">
        <v>0</v>
      </c>
      <c r="C861" s="301">
        <v>0</v>
      </c>
      <c r="D861" s="302"/>
    </row>
    <row r="862" customHeight="1" spans="1:4">
      <c r="A862" s="304" t="s">
        <v>766</v>
      </c>
      <c r="B862" s="300">
        <v>831</v>
      </c>
      <c r="C862" s="301">
        <v>80</v>
      </c>
      <c r="D862" s="302">
        <f t="shared" si="6"/>
        <v>10.3875</v>
      </c>
    </row>
    <row r="863" customHeight="1" spans="1:4">
      <c r="A863" s="304" t="s">
        <v>767</v>
      </c>
      <c r="B863" s="300">
        <v>0</v>
      </c>
      <c r="C863" s="301">
        <v>0</v>
      </c>
      <c r="D863" s="302"/>
    </row>
    <row r="864" customHeight="1" spans="1:4">
      <c r="A864" s="304" t="s">
        <v>768</v>
      </c>
      <c r="B864" s="300">
        <v>1405</v>
      </c>
      <c r="C864" s="301">
        <v>421</v>
      </c>
      <c r="D864" s="302">
        <f t="shared" si="6"/>
        <v>3.33729216152019</v>
      </c>
    </row>
    <row r="865" customHeight="1" spans="1:4">
      <c r="A865" s="304" t="s">
        <v>769</v>
      </c>
      <c r="B865" s="300">
        <v>20600</v>
      </c>
      <c r="C865" s="301">
        <v>16785</v>
      </c>
      <c r="D865" s="302">
        <f t="shared" si="6"/>
        <v>1.22728626750074</v>
      </c>
    </row>
    <row r="866" customHeight="1" spans="1:4">
      <c r="A866" s="304" t="s">
        <v>770</v>
      </c>
      <c r="B866" s="300">
        <v>0</v>
      </c>
      <c r="C866" s="301">
        <v>421</v>
      </c>
      <c r="D866" s="302">
        <f t="shared" si="6"/>
        <v>0</v>
      </c>
    </row>
    <row r="867" customHeight="1" spans="1:4">
      <c r="A867" s="304" t="s">
        <v>771</v>
      </c>
      <c r="B867" s="300">
        <v>954</v>
      </c>
      <c r="C867" s="301">
        <v>30</v>
      </c>
      <c r="D867" s="302">
        <f t="shared" si="6"/>
        <v>31.8</v>
      </c>
    </row>
    <row r="868" customHeight="1" spans="1:4">
      <c r="A868" s="304" t="s">
        <v>772</v>
      </c>
      <c r="B868" s="300">
        <v>1551</v>
      </c>
      <c r="C868" s="301">
        <v>2353</v>
      </c>
      <c r="D868" s="302">
        <f t="shared" si="6"/>
        <v>0.659158521036974</v>
      </c>
    </row>
    <row r="869" customHeight="1" spans="1:4">
      <c r="A869" s="304" t="s">
        <v>773</v>
      </c>
      <c r="B869" s="300">
        <v>1344</v>
      </c>
      <c r="C869" s="301">
        <v>662</v>
      </c>
      <c r="D869" s="302">
        <f t="shared" si="6"/>
        <v>2.03021148036254</v>
      </c>
    </row>
    <row r="870" customHeight="1" spans="1:4">
      <c r="A870" s="304" t="s">
        <v>774</v>
      </c>
      <c r="B870" s="300">
        <v>50</v>
      </c>
      <c r="C870" s="301">
        <v>30</v>
      </c>
      <c r="D870" s="302">
        <f t="shared" si="6"/>
        <v>1.66666666666667</v>
      </c>
    </row>
    <row r="871" customHeight="1" spans="1:4">
      <c r="A871" s="304" t="s">
        <v>775</v>
      </c>
      <c r="B871" s="300">
        <v>23</v>
      </c>
      <c r="C871" s="301">
        <v>0</v>
      </c>
      <c r="D871" s="302"/>
    </row>
    <row r="872" customHeight="1" spans="1:4">
      <c r="A872" s="304" t="s">
        <v>776</v>
      </c>
      <c r="B872" s="300">
        <v>25</v>
      </c>
      <c r="C872" s="301">
        <v>12</v>
      </c>
      <c r="D872" s="302">
        <f t="shared" si="6"/>
        <v>2.08333333333333</v>
      </c>
    </row>
    <row r="873" customHeight="1" spans="1:4">
      <c r="A873" s="304" t="s">
        <v>777</v>
      </c>
      <c r="B873" s="300">
        <v>11188</v>
      </c>
      <c r="C873" s="301">
        <v>3983</v>
      </c>
      <c r="D873" s="302">
        <f t="shared" si="6"/>
        <v>2.80893798644238</v>
      </c>
    </row>
    <row r="874" customHeight="1" spans="1:4">
      <c r="A874" s="304" t="s">
        <v>778</v>
      </c>
      <c r="B874" s="300">
        <v>8014</v>
      </c>
      <c r="C874" s="301">
        <v>7538</v>
      </c>
      <c r="D874" s="302">
        <f t="shared" si="6"/>
        <v>1.06314672326877</v>
      </c>
    </row>
    <row r="875" customHeight="1" spans="1:4">
      <c r="A875" s="303" t="s">
        <v>779</v>
      </c>
      <c r="B875" s="300">
        <f>SUM(B876:B896)</f>
        <v>4840</v>
      </c>
      <c r="C875" s="301">
        <v>3234</v>
      </c>
      <c r="D875" s="302">
        <f t="shared" si="6"/>
        <v>1.49659863945578</v>
      </c>
    </row>
    <row r="876" customHeight="1" spans="1:4">
      <c r="A876" s="304" t="s">
        <v>126</v>
      </c>
      <c r="B876" s="300">
        <v>1089</v>
      </c>
      <c r="C876" s="301">
        <v>994</v>
      </c>
      <c r="D876" s="302">
        <f t="shared" si="6"/>
        <v>1.09557344064386</v>
      </c>
    </row>
    <row r="877" customHeight="1" spans="1:4">
      <c r="A877" s="304" t="s">
        <v>127</v>
      </c>
      <c r="B877" s="300">
        <v>1</v>
      </c>
      <c r="C877" s="301">
        <v>0</v>
      </c>
      <c r="D877" s="302"/>
    </row>
    <row r="878" customHeight="1" spans="1:4">
      <c r="A878" s="304" t="s">
        <v>128</v>
      </c>
      <c r="B878" s="300">
        <v>0</v>
      </c>
      <c r="C878" s="301">
        <v>0</v>
      </c>
      <c r="D878" s="302"/>
    </row>
    <row r="879" customHeight="1" spans="1:4">
      <c r="A879" s="304" t="s">
        <v>780</v>
      </c>
      <c r="B879" s="300">
        <v>395</v>
      </c>
      <c r="C879" s="301">
        <v>485</v>
      </c>
      <c r="D879" s="302">
        <f t="shared" si="6"/>
        <v>0.814432989690722</v>
      </c>
    </row>
    <row r="880" customHeight="1" spans="1:4">
      <c r="A880" s="304" t="s">
        <v>781</v>
      </c>
      <c r="B880" s="300">
        <v>5</v>
      </c>
      <c r="C880" s="301">
        <v>297</v>
      </c>
      <c r="D880" s="302">
        <f t="shared" si="6"/>
        <v>0.0168350168350168</v>
      </c>
    </row>
    <row r="881" customHeight="1" spans="1:4">
      <c r="A881" s="304" t="s">
        <v>782</v>
      </c>
      <c r="B881" s="300">
        <v>102</v>
      </c>
      <c r="C881" s="301">
        <v>114</v>
      </c>
      <c r="D881" s="302">
        <f t="shared" si="6"/>
        <v>0.894736842105263</v>
      </c>
    </row>
    <row r="882" customHeight="1" spans="1:4">
      <c r="A882" s="304" t="s">
        <v>783</v>
      </c>
      <c r="B882" s="300">
        <v>200</v>
      </c>
      <c r="C882" s="301">
        <v>5</v>
      </c>
      <c r="D882" s="302">
        <f t="shared" si="6"/>
        <v>40</v>
      </c>
    </row>
    <row r="883" customHeight="1" spans="1:4">
      <c r="A883" s="304" t="s">
        <v>784</v>
      </c>
      <c r="B883" s="300">
        <v>684</v>
      </c>
      <c r="C883" s="301">
        <v>321</v>
      </c>
      <c r="D883" s="302">
        <f t="shared" si="6"/>
        <v>2.13084112149533</v>
      </c>
    </row>
    <row r="884" customHeight="1" spans="1:4">
      <c r="A884" s="304" t="s">
        <v>785</v>
      </c>
      <c r="B884" s="300">
        <v>70</v>
      </c>
      <c r="C884" s="301">
        <v>43</v>
      </c>
      <c r="D884" s="302">
        <f t="shared" si="6"/>
        <v>1.62790697674419</v>
      </c>
    </row>
    <row r="885" customHeight="1" spans="1:4">
      <c r="A885" s="304" t="s">
        <v>786</v>
      </c>
      <c r="B885" s="300">
        <v>98</v>
      </c>
      <c r="C885" s="301">
        <v>65</v>
      </c>
      <c r="D885" s="302"/>
    </row>
    <row r="886" customHeight="1" spans="1:4">
      <c r="A886" s="304" t="s">
        <v>787</v>
      </c>
      <c r="B886" s="300">
        <v>17</v>
      </c>
      <c r="C886" s="301">
        <v>0</v>
      </c>
      <c r="D886" s="302"/>
    </row>
    <row r="887" customHeight="1" spans="1:4">
      <c r="A887" s="304" t="s">
        <v>788</v>
      </c>
      <c r="B887" s="300">
        <v>0</v>
      </c>
      <c r="C887" s="301">
        <v>0</v>
      </c>
      <c r="D887" s="302"/>
    </row>
    <row r="888" customHeight="1" spans="1:4">
      <c r="A888" s="304" t="s">
        <v>789</v>
      </c>
      <c r="B888" s="300">
        <v>0</v>
      </c>
      <c r="C888" s="301">
        <v>5</v>
      </c>
      <c r="D888" s="302"/>
    </row>
    <row r="889" customHeight="1" spans="1:4">
      <c r="A889" s="304" t="s">
        <v>790</v>
      </c>
      <c r="B889" s="300">
        <v>0</v>
      </c>
      <c r="C889" s="301">
        <v>20</v>
      </c>
      <c r="D889" s="302"/>
    </row>
    <row r="890" customHeight="1" spans="1:4">
      <c r="A890" s="304" t="s">
        <v>791</v>
      </c>
      <c r="B890" s="300">
        <v>0</v>
      </c>
      <c r="C890" s="301">
        <v>0</v>
      </c>
      <c r="D890" s="302"/>
    </row>
    <row r="891" customHeight="1" spans="1:4">
      <c r="A891" s="304" t="s">
        <v>792</v>
      </c>
      <c r="B891" s="300">
        <v>0</v>
      </c>
      <c r="C891" s="301">
        <v>0</v>
      </c>
      <c r="D891" s="302"/>
    </row>
    <row r="892" customHeight="1" spans="1:4">
      <c r="A892" s="304" t="s">
        <v>793</v>
      </c>
      <c r="B892" s="300">
        <v>2</v>
      </c>
      <c r="C892" s="301">
        <v>0</v>
      </c>
      <c r="D892" s="302"/>
    </row>
    <row r="893" customHeight="1" spans="1:4">
      <c r="A893" s="304" t="s">
        <v>794</v>
      </c>
      <c r="B893" s="300">
        <v>21</v>
      </c>
      <c r="C893" s="301">
        <v>29</v>
      </c>
      <c r="D893" s="302">
        <f>+B893/C893</f>
        <v>0.724137931034483</v>
      </c>
    </row>
    <row r="894" customHeight="1" spans="1:4">
      <c r="A894" s="304" t="s">
        <v>795</v>
      </c>
      <c r="B894" s="300">
        <v>0</v>
      </c>
      <c r="C894" s="301">
        <v>0</v>
      </c>
      <c r="D894" s="302"/>
    </row>
    <row r="895" customHeight="1" spans="1:4">
      <c r="A895" s="304" t="s">
        <v>764</v>
      </c>
      <c r="B895" s="300">
        <v>0</v>
      </c>
      <c r="C895" s="301">
        <v>0</v>
      </c>
      <c r="D895" s="302"/>
    </row>
    <row r="896" customHeight="1" spans="1:4">
      <c r="A896" s="304" t="s">
        <v>796</v>
      </c>
      <c r="B896" s="300">
        <v>2156</v>
      </c>
      <c r="C896" s="301">
        <v>856</v>
      </c>
      <c r="D896" s="302">
        <f>+B896/C896</f>
        <v>2.51869158878505</v>
      </c>
    </row>
    <row r="897" customHeight="1" spans="1:4">
      <c r="A897" s="303" t="s">
        <v>797</v>
      </c>
      <c r="B897" s="300">
        <f>SUM(B898:B924)</f>
        <v>35039</v>
      </c>
      <c r="C897" s="301">
        <v>37479</v>
      </c>
      <c r="D897" s="302">
        <f>+B897/C897</f>
        <v>0.93489687558366</v>
      </c>
    </row>
    <row r="898" customHeight="1" spans="1:4">
      <c r="A898" s="304" t="s">
        <v>126</v>
      </c>
      <c r="B898" s="300">
        <v>1166</v>
      </c>
      <c r="C898" s="301">
        <v>1140</v>
      </c>
      <c r="D898" s="302">
        <f>+B898/C898</f>
        <v>1.02280701754386</v>
      </c>
    </row>
    <row r="899" customHeight="1" spans="1:4">
      <c r="A899" s="304" t="s">
        <v>127</v>
      </c>
      <c r="B899" s="300">
        <v>19</v>
      </c>
      <c r="C899" s="301">
        <v>21</v>
      </c>
      <c r="D899" s="302"/>
    </row>
    <row r="900" customHeight="1" spans="1:4">
      <c r="A900" s="304" t="s">
        <v>128</v>
      </c>
      <c r="B900" s="300">
        <v>0</v>
      </c>
      <c r="C900" s="301">
        <v>0</v>
      </c>
      <c r="D900" s="302"/>
    </row>
    <row r="901" customHeight="1" spans="1:4">
      <c r="A901" s="304" t="s">
        <v>798</v>
      </c>
      <c r="B901" s="300">
        <v>1303</v>
      </c>
      <c r="C901" s="301">
        <v>2797</v>
      </c>
      <c r="D901" s="302">
        <f>+B901/C901</f>
        <v>0.465856274579907</v>
      </c>
    </row>
    <row r="902" customHeight="1" spans="1:4">
      <c r="A902" s="304" t="s">
        <v>799</v>
      </c>
      <c r="B902" s="300">
        <v>13439</v>
      </c>
      <c r="C902" s="301">
        <v>10829</v>
      </c>
      <c r="D902" s="302">
        <f>+B902/C902</f>
        <v>1.24101948471696</v>
      </c>
    </row>
    <row r="903" customHeight="1" spans="1:4">
      <c r="A903" s="304" t="s">
        <v>800</v>
      </c>
      <c r="B903" s="300">
        <v>3751</v>
      </c>
      <c r="C903" s="301">
        <v>1096</v>
      </c>
      <c r="D903" s="302">
        <f>+B903/C903</f>
        <v>3.42244525547445</v>
      </c>
    </row>
    <row r="904" customHeight="1" spans="1:4">
      <c r="A904" s="304" t="s">
        <v>801</v>
      </c>
      <c r="B904" s="300">
        <v>0</v>
      </c>
      <c r="C904" s="301">
        <v>0</v>
      </c>
      <c r="D904" s="302"/>
    </row>
    <row r="905" customHeight="1" spans="1:4">
      <c r="A905" s="304" t="s">
        <v>802</v>
      </c>
      <c r="B905" s="300">
        <v>272</v>
      </c>
      <c r="C905" s="301">
        <v>0</v>
      </c>
      <c r="D905" s="302"/>
    </row>
    <row r="906" customHeight="1" spans="1:4">
      <c r="A906" s="304" t="s">
        <v>803</v>
      </c>
      <c r="B906" s="300">
        <v>0</v>
      </c>
      <c r="C906" s="301">
        <v>0</v>
      </c>
      <c r="D906" s="302"/>
    </row>
    <row r="907" customHeight="1" spans="1:4">
      <c r="A907" s="304" t="s">
        <v>804</v>
      </c>
      <c r="B907" s="300">
        <v>302</v>
      </c>
      <c r="C907" s="301">
        <v>0</v>
      </c>
      <c r="D907" s="302"/>
    </row>
    <row r="908" customHeight="1" spans="1:4">
      <c r="A908" s="304" t="s">
        <v>805</v>
      </c>
      <c r="B908" s="300">
        <v>221</v>
      </c>
      <c r="C908" s="301">
        <v>17</v>
      </c>
      <c r="D908" s="302">
        <f>+B908/C908</f>
        <v>13</v>
      </c>
    </row>
    <row r="909" customHeight="1" spans="1:4">
      <c r="A909" s="304" t="s">
        <v>806</v>
      </c>
      <c r="B909" s="300">
        <v>0</v>
      </c>
      <c r="C909" s="301">
        <v>0</v>
      </c>
      <c r="D909" s="302"/>
    </row>
    <row r="910" customHeight="1" spans="1:4">
      <c r="A910" s="304" t="s">
        <v>807</v>
      </c>
      <c r="B910" s="300">
        <v>63</v>
      </c>
      <c r="C910" s="301">
        <v>18</v>
      </c>
      <c r="D910" s="302">
        <f>+B910/C910</f>
        <v>3.5</v>
      </c>
    </row>
    <row r="911" customHeight="1" spans="1:4">
      <c r="A911" s="304" t="s">
        <v>808</v>
      </c>
      <c r="B911" s="300">
        <v>334</v>
      </c>
      <c r="C911" s="301">
        <v>902</v>
      </c>
      <c r="D911" s="302">
        <f>+B911/C911</f>
        <v>0.370288248337029</v>
      </c>
    </row>
    <row r="912" customHeight="1" spans="1:4">
      <c r="A912" s="304" t="s">
        <v>809</v>
      </c>
      <c r="B912" s="300">
        <v>1286</v>
      </c>
      <c r="C912" s="301">
        <v>5</v>
      </c>
      <c r="D912" s="302"/>
    </row>
    <row r="913" customHeight="1" spans="1:4">
      <c r="A913" s="304" t="s">
        <v>810</v>
      </c>
      <c r="B913" s="300">
        <v>3295</v>
      </c>
      <c r="C913" s="301">
        <v>850</v>
      </c>
      <c r="D913" s="302">
        <f>+B913/C913</f>
        <v>3.87647058823529</v>
      </c>
    </row>
    <row r="914" customHeight="1" spans="1:4">
      <c r="A914" s="304" t="s">
        <v>811</v>
      </c>
      <c r="B914" s="300">
        <v>0</v>
      </c>
      <c r="C914" s="301">
        <v>0</v>
      </c>
      <c r="D914" s="302"/>
    </row>
    <row r="915" customHeight="1" spans="1:4">
      <c r="A915" s="304" t="s">
        <v>812</v>
      </c>
      <c r="B915" s="300">
        <v>0</v>
      </c>
      <c r="C915" s="301">
        <v>0</v>
      </c>
      <c r="D915" s="302"/>
    </row>
    <row r="916" customHeight="1" spans="1:4">
      <c r="A916" s="304" t="s">
        <v>813</v>
      </c>
      <c r="B916" s="300">
        <v>266</v>
      </c>
      <c r="C916" s="301">
        <v>26</v>
      </c>
      <c r="D916" s="302"/>
    </row>
    <row r="917" customHeight="1" spans="1:4">
      <c r="A917" s="304" t="s">
        <v>814</v>
      </c>
      <c r="B917" s="300">
        <v>892</v>
      </c>
      <c r="C917" s="301">
        <v>890</v>
      </c>
      <c r="D917" s="302"/>
    </row>
    <row r="918" customHeight="1" spans="1:4">
      <c r="A918" s="304" t="s">
        <v>815</v>
      </c>
      <c r="B918" s="300">
        <v>0</v>
      </c>
      <c r="C918" s="301">
        <v>0</v>
      </c>
      <c r="D918" s="302"/>
    </row>
    <row r="919" customHeight="1" spans="1:4">
      <c r="A919" s="304" t="s">
        <v>791</v>
      </c>
      <c r="B919" s="300">
        <v>0</v>
      </c>
      <c r="C919" s="301">
        <v>0</v>
      </c>
      <c r="D919" s="302"/>
    </row>
    <row r="920" customHeight="1" spans="1:4">
      <c r="A920" s="304" t="s">
        <v>816</v>
      </c>
      <c r="B920" s="300">
        <v>0</v>
      </c>
      <c r="C920" s="301">
        <v>0</v>
      </c>
      <c r="D920" s="302"/>
    </row>
    <row r="921" customHeight="1" spans="1:4">
      <c r="A921" s="304" t="s">
        <v>817</v>
      </c>
      <c r="B921" s="300">
        <v>249</v>
      </c>
      <c r="C921" s="301">
        <v>0</v>
      </c>
      <c r="D921" s="302"/>
    </row>
    <row r="922" customHeight="1" spans="1:4">
      <c r="A922" s="304" t="s">
        <v>818</v>
      </c>
      <c r="B922" s="300">
        <v>0</v>
      </c>
      <c r="C922" s="301">
        <v>0</v>
      </c>
      <c r="D922" s="302"/>
    </row>
    <row r="923" customHeight="1" spans="1:4">
      <c r="A923" s="304" t="s">
        <v>819</v>
      </c>
      <c r="B923" s="300">
        <v>0</v>
      </c>
      <c r="C923" s="301">
        <v>0</v>
      </c>
      <c r="D923" s="302"/>
    </row>
    <row r="924" customHeight="1" spans="1:4">
      <c r="A924" s="304" t="s">
        <v>820</v>
      </c>
      <c r="B924" s="300">
        <v>8181</v>
      </c>
      <c r="C924" s="301">
        <v>18888</v>
      </c>
      <c r="D924" s="302">
        <f>+B924/C924</f>
        <v>0.433132147395172</v>
      </c>
    </row>
    <row r="925" customHeight="1" spans="1:4">
      <c r="A925" s="303" t="s">
        <v>821</v>
      </c>
      <c r="B925" s="300">
        <f>SUM(B926:B935)</f>
        <v>8762</v>
      </c>
      <c r="C925" s="301">
        <v>8207</v>
      </c>
      <c r="D925" s="302">
        <f>+B925/C925</f>
        <v>1.06762519800171</v>
      </c>
    </row>
    <row r="926" customHeight="1" spans="1:4">
      <c r="A926" s="304" t="s">
        <v>126</v>
      </c>
      <c r="B926" s="300">
        <v>169</v>
      </c>
      <c r="C926" s="301">
        <v>539</v>
      </c>
      <c r="D926" s="302"/>
    </row>
    <row r="927" customHeight="1" spans="1:4">
      <c r="A927" s="304" t="s">
        <v>127</v>
      </c>
      <c r="B927" s="300">
        <v>0</v>
      </c>
      <c r="C927" s="301">
        <v>0</v>
      </c>
      <c r="D927" s="302"/>
    </row>
    <row r="928" customHeight="1" spans="1:4">
      <c r="A928" s="304" t="s">
        <v>128</v>
      </c>
      <c r="B928" s="300">
        <v>0</v>
      </c>
      <c r="C928" s="301">
        <v>0</v>
      </c>
      <c r="D928" s="302"/>
    </row>
    <row r="929" customHeight="1" spans="1:4">
      <c r="A929" s="304" t="s">
        <v>822</v>
      </c>
      <c r="B929" s="300">
        <v>5</v>
      </c>
      <c r="C929" s="301">
        <v>10</v>
      </c>
      <c r="D929" s="302"/>
    </row>
    <row r="930" customHeight="1" spans="1:4">
      <c r="A930" s="304" t="s">
        <v>823</v>
      </c>
      <c r="B930" s="300">
        <v>0</v>
      </c>
      <c r="C930" s="301">
        <v>0</v>
      </c>
      <c r="D930" s="302"/>
    </row>
    <row r="931" customHeight="1" spans="1:4">
      <c r="A931" s="304" t="s">
        <v>824</v>
      </c>
      <c r="B931" s="300">
        <v>0</v>
      </c>
      <c r="C931" s="301">
        <v>0</v>
      </c>
      <c r="D931" s="302"/>
    </row>
    <row r="932" customHeight="1" spans="1:4">
      <c r="A932" s="304" t="s">
        <v>825</v>
      </c>
      <c r="B932" s="300">
        <v>0</v>
      </c>
      <c r="C932" s="301">
        <v>0</v>
      </c>
      <c r="D932" s="302"/>
    </row>
    <row r="933" customHeight="1" spans="1:4">
      <c r="A933" s="304" t="s">
        <v>826</v>
      </c>
      <c r="B933" s="300">
        <v>0</v>
      </c>
      <c r="C933" s="301">
        <v>0</v>
      </c>
      <c r="D933" s="302"/>
    </row>
    <row r="934" customHeight="1" spans="1:4">
      <c r="A934" s="304" t="s">
        <v>827</v>
      </c>
      <c r="B934" s="300">
        <v>0</v>
      </c>
      <c r="C934" s="301">
        <v>0</v>
      </c>
      <c r="D934" s="302"/>
    </row>
    <row r="935" customHeight="1" spans="1:4">
      <c r="A935" s="304" t="s">
        <v>828</v>
      </c>
      <c r="B935" s="300">
        <v>8588</v>
      </c>
      <c r="C935" s="301">
        <v>7658</v>
      </c>
      <c r="D935" s="302">
        <f>+B935/C935</f>
        <v>1.12144162966832</v>
      </c>
    </row>
    <row r="936" customHeight="1" spans="1:4">
      <c r="A936" s="303" t="s">
        <v>829</v>
      </c>
      <c r="B936" s="300">
        <f>SUM(B937:B942)</f>
        <v>12847</v>
      </c>
      <c r="C936" s="301">
        <v>12838</v>
      </c>
      <c r="D936" s="302">
        <f>+B936/C936</f>
        <v>1.00070104377629</v>
      </c>
    </row>
    <row r="937" customHeight="1" spans="1:4">
      <c r="A937" s="304" t="s">
        <v>830</v>
      </c>
      <c r="B937" s="300">
        <v>818</v>
      </c>
      <c r="C937" s="301">
        <v>1224</v>
      </c>
      <c r="D937" s="302">
        <f>+B937/C937</f>
        <v>0.668300653594771</v>
      </c>
    </row>
    <row r="938" customHeight="1" spans="1:4">
      <c r="A938" s="304" t="s">
        <v>831</v>
      </c>
      <c r="B938" s="300">
        <v>0</v>
      </c>
      <c r="C938" s="301">
        <v>0</v>
      </c>
      <c r="D938" s="302"/>
    </row>
    <row r="939" customHeight="1" spans="1:4">
      <c r="A939" s="304" t="s">
        <v>832</v>
      </c>
      <c r="B939" s="300">
        <v>11603</v>
      </c>
      <c r="C939" s="301">
        <v>10923</v>
      </c>
      <c r="D939" s="302">
        <f>+B939/C939</f>
        <v>1.06225395953493</v>
      </c>
    </row>
    <row r="940" customHeight="1" spans="1:4">
      <c r="A940" s="304" t="s">
        <v>833</v>
      </c>
      <c r="B940" s="300">
        <v>210</v>
      </c>
      <c r="C940" s="301">
        <v>350</v>
      </c>
      <c r="D940" s="302">
        <f>+B940/C940</f>
        <v>0.6</v>
      </c>
    </row>
    <row r="941" customHeight="1" spans="1:4">
      <c r="A941" s="304" t="s">
        <v>834</v>
      </c>
      <c r="B941" s="300">
        <v>212</v>
      </c>
      <c r="C941" s="301">
        <v>268</v>
      </c>
      <c r="D941" s="302">
        <f>+B941/C941</f>
        <v>0.791044776119403</v>
      </c>
    </row>
    <row r="942" customHeight="1" spans="1:4">
      <c r="A942" s="304" t="s">
        <v>835</v>
      </c>
      <c r="B942" s="300">
        <v>4</v>
      </c>
      <c r="C942" s="301">
        <v>73</v>
      </c>
      <c r="D942" s="302">
        <f>+B942/C942</f>
        <v>0.0547945205479452</v>
      </c>
    </row>
    <row r="943" customHeight="1" spans="1:4">
      <c r="A943" s="303" t="s">
        <v>836</v>
      </c>
      <c r="B943" s="300">
        <f>SUM(B944:B948)</f>
        <v>6151</v>
      </c>
      <c r="C943" s="301">
        <v>5840</v>
      </c>
      <c r="D943" s="302">
        <f>+B943/C943</f>
        <v>1.05325342465753</v>
      </c>
    </row>
    <row r="944" customHeight="1" spans="1:4">
      <c r="A944" s="304" t="s">
        <v>837</v>
      </c>
      <c r="B944" s="300">
        <v>0</v>
      </c>
      <c r="C944" s="301">
        <v>0</v>
      </c>
      <c r="D944" s="302"/>
    </row>
    <row r="945" customHeight="1" spans="1:4">
      <c r="A945" s="304" t="s">
        <v>838</v>
      </c>
      <c r="B945" s="300">
        <v>5739</v>
      </c>
      <c r="C945" s="301">
        <v>5184</v>
      </c>
      <c r="D945" s="302"/>
    </row>
    <row r="946" customHeight="1" spans="1:4">
      <c r="A946" s="304" t="s">
        <v>839</v>
      </c>
      <c r="B946" s="300">
        <v>412</v>
      </c>
      <c r="C946" s="301">
        <v>480</v>
      </c>
      <c r="D946" s="302"/>
    </row>
    <row r="947" customHeight="1" spans="1:4">
      <c r="A947" s="304" t="s">
        <v>840</v>
      </c>
      <c r="B947" s="300">
        <v>0</v>
      </c>
      <c r="C947" s="301">
        <v>0</v>
      </c>
      <c r="D947" s="302"/>
    </row>
    <row r="948" customHeight="1" spans="1:4">
      <c r="A948" s="304" t="s">
        <v>841</v>
      </c>
      <c r="B948" s="300">
        <v>0</v>
      </c>
      <c r="C948" s="301">
        <v>176</v>
      </c>
      <c r="D948" s="302"/>
    </row>
    <row r="949" customHeight="1" spans="1:4">
      <c r="A949" s="303" t="s">
        <v>842</v>
      </c>
      <c r="B949" s="300">
        <f>SUM(B950:B951)</f>
        <v>7370</v>
      </c>
      <c r="C949" s="301">
        <v>9231</v>
      </c>
      <c r="D949" s="302">
        <f>+B949/C949</f>
        <v>0.798396706748998</v>
      </c>
    </row>
    <row r="950" customHeight="1" spans="1:4">
      <c r="A950" s="304" t="s">
        <v>843</v>
      </c>
      <c r="B950" s="300">
        <v>4089</v>
      </c>
      <c r="C950" s="301">
        <v>5916</v>
      </c>
      <c r="D950" s="302">
        <f>+B950/C950</f>
        <v>0.691176470588235</v>
      </c>
    </row>
    <row r="951" customHeight="1" spans="1:4">
      <c r="A951" s="304" t="s">
        <v>844</v>
      </c>
      <c r="B951" s="300">
        <v>3281</v>
      </c>
      <c r="C951" s="301">
        <v>3315</v>
      </c>
      <c r="D951" s="302"/>
    </row>
    <row r="952" customHeight="1" spans="1:4">
      <c r="A952" s="303" t="s">
        <v>845</v>
      </c>
      <c r="B952" s="300">
        <f>B953+B954</f>
        <v>575</v>
      </c>
      <c r="C952" s="301">
        <v>283</v>
      </c>
      <c r="D952" s="302">
        <f>+B952/C952</f>
        <v>2.03180212014134</v>
      </c>
    </row>
    <row r="953" customHeight="1" spans="1:4">
      <c r="A953" s="304" t="s">
        <v>846</v>
      </c>
      <c r="B953" s="300">
        <v>0</v>
      </c>
      <c r="C953" s="301">
        <v>0</v>
      </c>
      <c r="D953" s="302"/>
    </row>
    <row r="954" customHeight="1" spans="1:4">
      <c r="A954" s="304" t="s">
        <v>847</v>
      </c>
      <c r="B954" s="300">
        <v>575</v>
      </c>
      <c r="C954" s="301">
        <v>283</v>
      </c>
      <c r="D954" s="302">
        <f>+B954/C954</f>
        <v>2.03180212014134</v>
      </c>
    </row>
    <row r="955" customHeight="1" spans="1:4">
      <c r="A955" s="303" t="s">
        <v>848</v>
      </c>
      <c r="B955" s="300">
        <f>SUM(B956,B978,B988,B998,B1003,B1010,B1015)</f>
        <v>16250</v>
      </c>
      <c r="C955" s="301">
        <v>27217</v>
      </c>
      <c r="D955" s="302">
        <f>+B955/C955</f>
        <v>0.597053312268068</v>
      </c>
    </row>
    <row r="956" customHeight="1" spans="1:4">
      <c r="A956" s="303" t="s">
        <v>849</v>
      </c>
      <c r="B956" s="300">
        <f>SUM(B957:B977)</f>
        <v>13206</v>
      </c>
      <c r="C956" s="301">
        <v>25328</v>
      </c>
      <c r="D956" s="302">
        <f>+B956/C956</f>
        <v>0.521399241945673</v>
      </c>
    </row>
    <row r="957" customHeight="1" spans="1:4">
      <c r="A957" s="304" t="s">
        <v>126</v>
      </c>
      <c r="B957" s="300">
        <v>4366</v>
      </c>
      <c r="C957" s="301">
        <v>4080</v>
      </c>
      <c r="D957" s="302">
        <f>+B957/C957</f>
        <v>1.07009803921569</v>
      </c>
    </row>
    <row r="958" customHeight="1" spans="1:4">
      <c r="A958" s="304" t="s">
        <v>127</v>
      </c>
      <c r="B958" s="300">
        <v>0</v>
      </c>
      <c r="C958" s="301">
        <v>0</v>
      </c>
      <c r="D958" s="302"/>
    </row>
    <row r="959" customHeight="1" spans="1:4">
      <c r="A959" s="304" t="s">
        <v>128</v>
      </c>
      <c r="B959" s="300">
        <v>0</v>
      </c>
      <c r="C959" s="301">
        <v>0</v>
      </c>
      <c r="D959" s="302"/>
    </row>
    <row r="960" customHeight="1" spans="1:4">
      <c r="A960" s="304" t="s">
        <v>850</v>
      </c>
      <c r="B960" s="300">
        <v>3517</v>
      </c>
      <c r="C960" s="301">
        <v>8250</v>
      </c>
      <c r="D960" s="302">
        <f>+B960/C960</f>
        <v>0.42630303030303</v>
      </c>
    </row>
    <row r="961" customHeight="1" spans="1:4">
      <c r="A961" s="304" t="s">
        <v>851</v>
      </c>
      <c r="B961" s="300">
        <v>3211</v>
      </c>
      <c r="C961" s="301">
        <v>4952</v>
      </c>
      <c r="D961" s="302">
        <f>+B961/C961</f>
        <v>0.648424878836834</v>
      </c>
    </row>
    <row r="962" customHeight="1" spans="1:4">
      <c r="A962" s="304" t="s">
        <v>852</v>
      </c>
      <c r="B962" s="300">
        <v>0</v>
      </c>
      <c r="C962" s="301">
        <v>0</v>
      </c>
      <c r="D962" s="302"/>
    </row>
    <row r="963" customHeight="1" spans="1:4">
      <c r="A963" s="304" t="s">
        <v>853</v>
      </c>
      <c r="B963" s="300">
        <v>83</v>
      </c>
      <c r="C963" s="301">
        <v>97</v>
      </c>
      <c r="D963" s="302">
        <f>+B963/C963</f>
        <v>0.855670103092783</v>
      </c>
    </row>
    <row r="964" customHeight="1" spans="1:4">
      <c r="A964" s="304" t="s">
        <v>854</v>
      </c>
      <c r="B964" s="300">
        <v>0</v>
      </c>
      <c r="C964" s="301">
        <v>0</v>
      </c>
      <c r="D964" s="302"/>
    </row>
    <row r="965" customHeight="1" spans="1:4">
      <c r="A965" s="304" t="s">
        <v>855</v>
      </c>
      <c r="B965" s="300">
        <v>290</v>
      </c>
      <c r="C965" s="301">
        <v>100</v>
      </c>
      <c r="D965" s="302">
        <f>+B965/C965</f>
        <v>2.9</v>
      </c>
    </row>
    <row r="966" customHeight="1" spans="1:4">
      <c r="A966" s="304" t="s">
        <v>856</v>
      </c>
      <c r="B966" s="300">
        <v>0</v>
      </c>
      <c r="C966" s="301">
        <v>0</v>
      </c>
      <c r="D966" s="302"/>
    </row>
    <row r="967" customHeight="1" spans="1:4">
      <c r="A967" s="304" t="s">
        <v>857</v>
      </c>
      <c r="B967" s="300">
        <v>0</v>
      </c>
      <c r="C967" s="301">
        <v>0</v>
      </c>
      <c r="D967" s="302"/>
    </row>
    <row r="968" customHeight="1" spans="1:4">
      <c r="A968" s="304" t="s">
        <v>858</v>
      </c>
      <c r="B968" s="300">
        <v>0</v>
      </c>
      <c r="C968" s="301">
        <v>0</v>
      </c>
      <c r="D968" s="302"/>
    </row>
    <row r="969" customHeight="1" spans="1:4">
      <c r="A969" s="304" t="s">
        <v>859</v>
      </c>
      <c r="B969" s="300">
        <v>0</v>
      </c>
      <c r="C969" s="301">
        <v>0</v>
      </c>
      <c r="D969" s="302"/>
    </row>
    <row r="970" customHeight="1" spans="1:4">
      <c r="A970" s="304" t="s">
        <v>860</v>
      </c>
      <c r="B970" s="300">
        <v>0</v>
      </c>
      <c r="C970" s="301">
        <v>0</v>
      </c>
      <c r="D970" s="302"/>
    </row>
    <row r="971" customHeight="1" spans="1:4">
      <c r="A971" s="304" t="s">
        <v>861</v>
      </c>
      <c r="B971" s="300">
        <v>2</v>
      </c>
      <c r="C971" s="301">
        <v>35</v>
      </c>
      <c r="D971" s="302"/>
    </row>
    <row r="972" customHeight="1" spans="1:4">
      <c r="A972" s="304" t="s">
        <v>862</v>
      </c>
      <c r="B972" s="300">
        <v>0</v>
      </c>
      <c r="C972" s="301">
        <v>0</v>
      </c>
      <c r="D972" s="302"/>
    </row>
    <row r="973" customHeight="1" spans="1:4">
      <c r="A973" s="304" t="s">
        <v>863</v>
      </c>
      <c r="B973" s="300">
        <v>26</v>
      </c>
      <c r="C973" s="301">
        <v>93</v>
      </c>
      <c r="D973" s="302">
        <f>+B973/C973</f>
        <v>0.279569892473118</v>
      </c>
    </row>
    <row r="974" customHeight="1" spans="1:4">
      <c r="A974" s="304" t="s">
        <v>864</v>
      </c>
      <c r="B974" s="300">
        <v>0</v>
      </c>
      <c r="C974" s="301">
        <v>0</v>
      </c>
      <c r="D974" s="302"/>
    </row>
    <row r="975" customHeight="1" spans="1:4">
      <c r="A975" s="304" t="s">
        <v>865</v>
      </c>
      <c r="B975" s="300">
        <v>0</v>
      </c>
      <c r="C975" s="301">
        <v>0</v>
      </c>
      <c r="D975" s="302"/>
    </row>
    <row r="976" customHeight="1" spans="1:4">
      <c r="A976" s="304" t="s">
        <v>866</v>
      </c>
      <c r="B976" s="300">
        <v>0</v>
      </c>
      <c r="C976" s="301">
        <v>0</v>
      </c>
      <c r="D976" s="302"/>
    </row>
    <row r="977" customHeight="1" spans="1:4">
      <c r="A977" s="304" t="s">
        <v>867</v>
      </c>
      <c r="B977" s="300">
        <v>1711</v>
      </c>
      <c r="C977" s="301">
        <v>7721</v>
      </c>
      <c r="D977" s="302">
        <f t="shared" ref="D977:D1018" si="7">+B977/C977</f>
        <v>0.221603419246212</v>
      </c>
    </row>
    <row r="978" customHeight="1" spans="1:4">
      <c r="A978" s="303" t="s">
        <v>868</v>
      </c>
      <c r="B978" s="300">
        <f>SUM(B979:B987)</f>
        <v>0</v>
      </c>
      <c r="C978" s="301">
        <v>0</v>
      </c>
      <c r="D978" s="302"/>
    </row>
    <row r="979" customHeight="1" spans="1:4">
      <c r="A979" s="304" t="s">
        <v>126</v>
      </c>
      <c r="B979" s="300">
        <v>0</v>
      </c>
      <c r="C979" s="301">
        <v>0</v>
      </c>
      <c r="D979" s="302"/>
    </row>
    <row r="980" customHeight="1" spans="1:4">
      <c r="A980" s="304" t="s">
        <v>127</v>
      </c>
      <c r="B980" s="300">
        <v>0</v>
      </c>
      <c r="C980" s="301">
        <v>0</v>
      </c>
      <c r="D980" s="302"/>
    </row>
    <row r="981" customHeight="1" spans="1:4">
      <c r="A981" s="304" t="s">
        <v>128</v>
      </c>
      <c r="B981" s="300">
        <v>0</v>
      </c>
      <c r="C981" s="301">
        <v>0</v>
      </c>
      <c r="D981" s="302"/>
    </row>
    <row r="982" customHeight="1" spans="1:4">
      <c r="A982" s="304" t="s">
        <v>869</v>
      </c>
      <c r="B982" s="300">
        <v>0</v>
      </c>
      <c r="C982" s="301">
        <v>0</v>
      </c>
      <c r="D982" s="302"/>
    </row>
    <row r="983" customHeight="1" spans="1:4">
      <c r="A983" s="304" t="s">
        <v>870</v>
      </c>
      <c r="B983" s="300">
        <v>0</v>
      </c>
      <c r="C983" s="301">
        <v>0</v>
      </c>
      <c r="D983" s="302"/>
    </row>
    <row r="984" customHeight="1" spans="1:4">
      <c r="A984" s="304" t="s">
        <v>871</v>
      </c>
      <c r="B984" s="300">
        <v>0</v>
      </c>
      <c r="C984" s="301">
        <v>0</v>
      </c>
      <c r="D984" s="302"/>
    </row>
    <row r="985" customHeight="1" spans="1:4">
      <c r="A985" s="304" t="s">
        <v>872</v>
      </c>
      <c r="B985" s="300">
        <v>0</v>
      </c>
      <c r="C985" s="301">
        <v>0</v>
      </c>
      <c r="D985" s="302"/>
    </row>
    <row r="986" customHeight="1" spans="1:4">
      <c r="A986" s="304" t="s">
        <v>873</v>
      </c>
      <c r="B986" s="300">
        <v>0</v>
      </c>
      <c r="C986" s="301">
        <v>0</v>
      </c>
      <c r="D986" s="302"/>
    </row>
    <row r="987" customHeight="1" spans="1:4">
      <c r="A987" s="304" t="s">
        <v>874</v>
      </c>
      <c r="B987" s="300">
        <v>0</v>
      </c>
      <c r="C987" s="301">
        <v>0</v>
      </c>
      <c r="D987" s="302"/>
    </row>
    <row r="988" customHeight="1" spans="1:4">
      <c r="A988" s="303" t="s">
        <v>875</v>
      </c>
      <c r="B988" s="300">
        <f>SUM(B989:B997)</f>
        <v>0</v>
      </c>
      <c r="C988" s="301">
        <v>0</v>
      </c>
      <c r="D988" s="302"/>
    </row>
    <row r="989" customHeight="1" spans="1:4">
      <c r="A989" s="304" t="s">
        <v>126</v>
      </c>
      <c r="B989" s="300">
        <v>0</v>
      </c>
      <c r="C989" s="301">
        <v>0</v>
      </c>
      <c r="D989" s="302"/>
    </row>
    <row r="990" customHeight="1" spans="1:4">
      <c r="A990" s="304" t="s">
        <v>127</v>
      </c>
      <c r="B990" s="300">
        <v>0</v>
      </c>
      <c r="C990" s="301">
        <v>0</v>
      </c>
      <c r="D990" s="302"/>
    </row>
    <row r="991" customHeight="1" spans="1:4">
      <c r="A991" s="304" t="s">
        <v>128</v>
      </c>
      <c r="B991" s="300">
        <v>0</v>
      </c>
      <c r="C991" s="301">
        <v>0</v>
      </c>
      <c r="D991" s="302"/>
    </row>
    <row r="992" customHeight="1" spans="1:4">
      <c r="A992" s="304" t="s">
        <v>876</v>
      </c>
      <c r="B992" s="300">
        <v>0</v>
      </c>
      <c r="C992" s="301">
        <v>0</v>
      </c>
      <c r="D992" s="302"/>
    </row>
    <row r="993" customHeight="1" spans="1:4">
      <c r="A993" s="304" t="s">
        <v>877</v>
      </c>
      <c r="B993" s="300">
        <v>0</v>
      </c>
      <c r="C993" s="301">
        <v>0</v>
      </c>
      <c r="D993" s="302"/>
    </row>
    <row r="994" customHeight="1" spans="1:4">
      <c r="A994" s="304" t="s">
        <v>878</v>
      </c>
      <c r="B994" s="300">
        <v>0</v>
      </c>
      <c r="C994" s="301">
        <v>0</v>
      </c>
      <c r="D994" s="302"/>
    </row>
    <row r="995" customHeight="1" spans="1:4">
      <c r="A995" s="304" t="s">
        <v>879</v>
      </c>
      <c r="B995" s="300">
        <v>0</v>
      </c>
      <c r="C995" s="301">
        <v>0</v>
      </c>
      <c r="D995" s="302"/>
    </row>
    <row r="996" customHeight="1" spans="1:4">
      <c r="A996" s="304" t="s">
        <v>880</v>
      </c>
      <c r="B996" s="300">
        <v>0</v>
      </c>
      <c r="C996" s="301">
        <v>0</v>
      </c>
      <c r="D996" s="302"/>
    </row>
    <row r="997" customHeight="1" spans="1:4">
      <c r="A997" s="304" t="s">
        <v>881</v>
      </c>
      <c r="B997" s="300">
        <v>0</v>
      </c>
      <c r="C997" s="301">
        <v>0</v>
      </c>
      <c r="D997" s="302"/>
    </row>
    <row r="998" customHeight="1" spans="1:4">
      <c r="A998" s="303" t="s">
        <v>882</v>
      </c>
      <c r="B998" s="300">
        <f>SUM(B999:B1002)</f>
        <v>0</v>
      </c>
      <c r="C998" s="301">
        <v>185</v>
      </c>
      <c r="D998" s="302">
        <f t="shared" si="7"/>
        <v>0</v>
      </c>
    </row>
    <row r="999" customHeight="1" spans="1:4">
      <c r="A999" s="304" t="s">
        <v>883</v>
      </c>
      <c r="B999" s="300"/>
      <c r="C999" s="301">
        <v>11</v>
      </c>
      <c r="D999" s="302">
        <f t="shared" si="7"/>
        <v>0</v>
      </c>
    </row>
    <row r="1000" customHeight="1" spans="1:4">
      <c r="A1000" s="304" t="s">
        <v>884</v>
      </c>
      <c r="B1000" s="300"/>
      <c r="C1000" s="301">
        <v>0</v>
      </c>
      <c r="D1000" s="302"/>
    </row>
    <row r="1001" customHeight="1" spans="1:4">
      <c r="A1001" s="304" t="s">
        <v>885</v>
      </c>
      <c r="B1001" s="300"/>
      <c r="C1001" s="301">
        <v>0</v>
      </c>
      <c r="D1001" s="302"/>
    </row>
    <row r="1002" customHeight="1" spans="1:4">
      <c r="A1002" s="304" t="s">
        <v>886</v>
      </c>
      <c r="B1002" s="300"/>
      <c r="C1002" s="301">
        <v>174</v>
      </c>
      <c r="D1002" s="302">
        <f t="shared" si="7"/>
        <v>0</v>
      </c>
    </row>
    <row r="1003" customHeight="1" spans="1:4">
      <c r="A1003" s="303" t="s">
        <v>887</v>
      </c>
      <c r="B1003" s="300">
        <f>SUM(B1004:B1009)</f>
        <v>0</v>
      </c>
      <c r="C1003" s="301">
        <v>0</v>
      </c>
      <c r="D1003" s="302"/>
    </row>
    <row r="1004" customHeight="1" spans="1:4">
      <c r="A1004" s="304" t="s">
        <v>126</v>
      </c>
      <c r="B1004" s="300">
        <v>0</v>
      </c>
      <c r="C1004" s="301">
        <v>0</v>
      </c>
      <c r="D1004" s="302"/>
    </row>
    <row r="1005" customHeight="1" spans="1:4">
      <c r="A1005" s="304" t="s">
        <v>127</v>
      </c>
      <c r="B1005" s="300">
        <v>0</v>
      </c>
      <c r="C1005" s="301">
        <v>0</v>
      </c>
      <c r="D1005" s="302"/>
    </row>
    <row r="1006" customHeight="1" spans="1:4">
      <c r="A1006" s="304" t="s">
        <v>128</v>
      </c>
      <c r="B1006" s="300">
        <v>0</v>
      </c>
      <c r="C1006" s="301">
        <v>0</v>
      </c>
      <c r="D1006" s="302"/>
    </row>
    <row r="1007" customHeight="1" spans="1:4">
      <c r="A1007" s="304" t="s">
        <v>873</v>
      </c>
      <c r="B1007" s="300">
        <v>0</v>
      </c>
      <c r="C1007" s="301">
        <v>0</v>
      </c>
      <c r="D1007" s="302"/>
    </row>
    <row r="1008" customHeight="1" spans="1:4">
      <c r="A1008" s="304" t="s">
        <v>888</v>
      </c>
      <c r="B1008" s="300">
        <v>0</v>
      </c>
      <c r="C1008" s="301">
        <v>0</v>
      </c>
      <c r="D1008" s="302"/>
    </row>
    <row r="1009" customHeight="1" spans="1:4">
      <c r="A1009" s="304" t="s">
        <v>889</v>
      </c>
      <c r="B1009" s="300">
        <v>0</v>
      </c>
      <c r="C1009" s="301">
        <v>0</v>
      </c>
      <c r="D1009" s="302"/>
    </row>
    <row r="1010" customHeight="1" spans="1:4">
      <c r="A1010" s="303" t="s">
        <v>890</v>
      </c>
      <c r="B1010" s="300">
        <f>SUM(B1011:B1014)</f>
        <v>1604</v>
      </c>
      <c r="C1010" s="301">
        <v>704</v>
      </c>
      <c r="D1010" s="302">
        <f t="shared" si="7"/>
        <v>2.27840909090909</v>
      </c>
    </row>
    <row r="1011" customHeight="1" spans="1:4">
      <c r="A1011" s="304" t="s">
        <v>891</v>
      </c>
      <c r="B1011" s="300">
        <v>1223</v>
      </c>
      <c r="C1011" s="301">
        <v>704</v>
      </c>
      <c r="D1011" s="302">
        <f t="shared" si="7"/>
        <v>1.73721590909091</v>
      </c>
    </row>
    <row r="1012" customHeight="1" spans="1:4">
      <c r="A1012" s="304" t="s">
        <v>892</v>
      </c>
      <c r="B1012" s="300">
        <v>0</v>
      </c>
      <c r="C1012" s="301">
        <v>0</v>
      </c>
      <c r="D1012" s="302"/>
    </row>
    <row r="1013" customHeight="1" spans="1:4">
      <c r="A1013" s="304" t="s">
        <v>893</v>
      </c>
      <c r="B1013" s="300">
        <v>0</v>
      </c>
      <c r="C1013" s="301">
        <v>0</v>
      </c>
      <c r="D1013" s="302"/>
    </row>
    <row r="1014" customHeight="1" spans="1:4">
      <c r="A1014" s="304" t="s">
        <v>894</v>
      </c>
      <c r="B1014" s="300">
        <v>381</v>
      </c>
      <c r="C1014" s="301">
        <v>0</v>
      </c>
      <c r="D1014" s="302"/>
    </row>
    <row r="1015" customHeight="1" spans="1:4">
      <c r="A1015" s="303" t="s">
        <v>895</v>
      </c>
      <c r="B1015" s="300">
        <f>SUM(B1016:B1017)</f>
        <v>1440</v>
      </c>
      <c r="C1015" s="301">
        <v>1000</v>
      </c>
      <c r="D1015" s="302"/>
    </row>
    <row r="1016" customHeight="1" spans="1:4">
      <c r="A1016" s="304" t="s">
        <v>896</v>
      </c>
      <c r="B1016" s="300">
        <v>503</v>
      </c>
      <c r="C1016" s="301">
        <v>0</v>
      </c>
      <c r="D1016" s="302"/>
    </row>
    <row r="1017" customHeight="1" spans="1:4">
      <c r="A1017" s="304" t="s">
        <v>897</v>
      </c>
      <c r="B1017" s="300">
        <v>937</v>
      </c>
      <c r="C1017" s="301">
        <v>1000</v>
      </c>
      <c r="D1017" s="302"/>
    </row>
    <row r="1018" customHeight="1" spans="1:4">
      <c r="A1018" s="303" t="s">
        <v>898</v>
      </c>
      <c r="B1018" s="300">
        <f>SUM(B1019,B1029,B1045,B1050,B1061,B1068,B1076)</f>
        <v>4119</v>
      </c>
      <c r="C1018" s="301">
        <v>9523</v>
      </c>
      <c r="D1018" s="302">
        <f t="shared" si="7"/>
        <v>0.432531765200042</v>
      </c>
    </row>
    <row r="1019" customHeight="1" spans="1:4">
      <c r="A1019" s="303" t="s">
        <v>899</v>
      </c>
      <c r="B1019" s="300">
        <f>SUM(B1020:B1028)</f>
        <v>0</v>
      </c>
      <c r="C1019" s="301">
        <v>0</v>
      </c>
      <c r="D1019" s="302"/>
    </row>
    <row r="1020" customHeight="1" spans="1:4">
      <c r="A1020" s="304" t="s">
        <v>126</v>
      </c>
      <c r="B1020" s="300">
        <v>0</v>
      </c>
      <c r="C1020" s="301">
        <v>0</v>
      </c>
      <c r="D1020" s="302"/>
    </row>
    <row r="1021" customHeight="1" spans="1:4">
      <c r="A1021" s="304" t="s">
        <v>127</v>
      </c>
      <c r="B1021" s="300">
        <v>0</v>
      </c>
      <c r="C1021" s="301">
        <v>0</v>
      </c>
      <c r="D1021" s="302"/>
    </row>
    <row r="1022" customHeight="1" spans="1:4">
      <c r="A1022" s="304" t="s">
        <v>128</v>
      </c>
      <c r="B1022" s="300">
        <v>0</v>
      </c>
      <c r="C1022" s="301">
        <v>0</v>
      </c>
      <c r="D1022" s="302"/>
    </row>
    <row r="1023" customHeight="1" spans="1:4">
      <c r="A1023" s="304" t="s">
        <v>900</v>
      </c>
      <c r="B1023" s="300">
        <v>0</v>
      </c>
      <c r="C1023" s="301">
        <v>0</v>
      </c>
      <c r="D1023" s="302"/>
    </row>
    <row r="1024" customHeight="1" spans="1:4">
      <c r="A1024" s="304" t="s">
        <v>901</v>
      </c>
      <c r="B1024" s="300">
        <v>0</v>
      </c>
      <c r="C1024" s="301">
        <v>0</v>
      </c>
      <c r="D1024" s="302"/>
    </row>
    <row r="1025" customHeight="1" spans="1:4">
      <c r="A1025" s="304" t="s">
        <v>902</v>
      </c>
      <c r="B1025" s="300">
        <v>0</v>
      </c>
      <c r="C1025" s="301">
        <v>0</v>
      </c>
      <c r="D1025" s="302"/>
    </row>
    <row r="1026" customHeight="1" spans="1:4">
      <c r="A1026" s="304" t="s">
        <v>903</v>
      </c>
      <c r="B1026" s="300">
        <v>0</v>
      </c>
      <c r="C1026" s="301">
        <v>0</v>
      </c>
      <c r="D1026" s="302"/>
    </row>
    <row r="1027" customHeight="1" spans="1:4">
      <c r="A1027" s="304" t="s">
        <v>904</v>
      </c>
      <c r="B1027" s="300">
        <v>0</v>
      </c>
      <c r="C1027" s="301">
        <v>0</v>
      </c>
      <c r="D1027" s="302"/>
    </row>
    <row r="1028" customHeight="1" spans="1:4">
      <c r="A1028" s="304" t="s">
        <v>905</v>
      </c>
      <c r="B1028" s="300">
        <v>0</v>
      </c>
      <c r="C1028" s="301">
        <v>0</v>
      </c>
      <c r="D1028" s="302"/>
    </row>
    <row r="1029" customHeight="1" spans="1:4">
      <c r="A1029" s="303" t="s">
        <v>906</v>
      </c>
      <c r="B1029" s="300">
        <f>SUM(B1030:B1044)</f>
        <v>400</v>
      </c>
      <c r="C1029" s="301">
        <v>665</v>
      </c>
      <c r="D1029" s="302">
        <f>+B1029/C1029</f>
        <v>0.601503759398496</v>
      </c>
    </row>
    <row r="1030" customHeight="1" spans="1:4">
      <c r="A1030" s="304" t="s">
        <v>126</v>
      </c>
      <c r="B1030" s="300">
        <v>0</v>
      </c>
      <c r="C1030" s="301">
        <v>0</v>
      </c>
      <c r="D1030" s="302"/>
    </row>
    <row r="1031" customHeight="1" spans="1:4">
      <c r="A1031" s="304" t="s">
        <v>127</v>
      </c>
      <c r="B1031" s="300">
        <v>0</v>
      </c>
      <c r="C1031" s="301">
        <v>0</v>
      </c>
      <c r="D1031" s="302"/>
    </row>
    <row r="1032" customHeight="1" spans="1:4">
      <c r="A1032" s="304" t="s">
        <v>128</v>
      </c>
      <c r="B1032" s="300">
        <v>0</v>
      </c>
      <c r="C1032" s="301">
        <v>0</v>
      </c>
      <c r="D1032" s="302"/>
    </row>
    <row r="1033" customHeight="1" spans="1:4">
      <c r="A1033" s="304" t="s">
        <v>907</v>
      </c>
      <c r="B1033" s="300">
        <v>0</v>
      </c>
      <c r="C1033" s="301">
        <v>0</v>
      </c>
      <c r="D1033" s="302"/>
    </row>
    <row r="1034" customHeight="1" spans="1:4">
      <c r="A1034" s="304" t="s">
        <v>908</v>
      </c>
      <c r="B1034" s="300">
        <v>0</v>
      </c>
      <c r="C1034" s="301">
        <v>0</v>
      </c>
      <c r="D1034" s="302"/>
    </row>
    <row r="1035" customHeight="1" spans="1:4">
      <c r="A1035" s="304" t="s">
        <v>909</v>
      </c>
      <c r="B1035" s="300">
        <v>0</v>
      </c>
      <c r="C1035" s="301">
        <v>0</v>
      </c>
      <c r="D1035" s="302"/>
    </row>
    <row r="1036" customHeight="1" spans="1:4">
      <c r="A1036" s="304" t="s">
        <v>910</v>
      </c>
      <c r="B1036" s="300">
        <v>0</v>
      </c>
      <c r="C1036" s="301">
        <v>0</v>
      </c>
      <c r="D1036" s="302"/>
    </row>
    <row r="1037" customHeight="1" spans="1:4">
      <c r="A1037" s="304" t="s">
        <v>911</v>
      </c>
      <c r="B1037" s="300">
        <v>0</v>
      </c>
      <c r="C1037" s="301">
        <v>0</v>
      </c>
      <c r="D1037" s="302"/>
    </row>
    <row r="1038" customHeight="1" spans="1:4">
      <c r="A1038" s="304" t="s">
        <v>912</v>
      </c>
      <c r="B1038" s="300">
        <v>0</v>
      </c>
      <c r="C1038" s="301">
        <v>0</v>
      </c>
      <c r="D1038" s="302"/>
    </row>
    <row r="1039" customHeight="1" spans="1:4">
      <c r="A1039" s="304" t="s">
        <v>913</v>
      </c>
      <c r="B1039" s="300">
        <v>0</v>
      </c>
      <c r="C1039" s="301">
        <v>0</v>
      </c>
      <c r="D1039" s="302"/>
    </row>
    <row r="1040" customHeight="1" spans="1:4">
      <c r="A1040" s="304" t="s">
        <v>914</v>
      </c>
      <c r="B1040" s="300">
        <v>0</v>
      </c>
      <c r="C1040" s="301">
        <v>0</v>
      </c>
      <c r="D1040" s="302"/>
    </row>
    <row r="1041" customHeight="1" spans="1:4">
      <c r="A1041" s="304" t="s">
        <v>915</v>
      </c>
      <c r="B1041" s="300">
        <v>0</v>
      </c>
      <c r="C1041" s="301">
        <v>0</v>
      </c>
      <c r="D1041" s="302"/>
    </row>
    <row r="1042" customHeight="1" spans="1:4">
      <c r="A1042" s="304" t="s">
        <v>916</v>
      </c>
      <c r="B1042" s="300">
        <v>0</v>
      </c>
      <c r="C1042" s="301">
        <v>0</v>
      </c>
      <c r="D1042" s="302"/>
    </row>
    <row r="1043" customHeight="1" spans="1:4">
      <c r="A1043" s="304" t="s">
        <v>917</v>
      </c>
      <c r="B1043" s="300">
        <v>0</v>
      </c>
      <c r="C1043" s="301">
        <v>0</v>
      </c>
      <c r="D1043" s="302"/>
    </row>
    <row r="1044" customHeight="1" spans="1:4">
      <c r="A1044" s="304" t="s">
        <v>918</v>
      </c>
      <c r="B1044" s="300">
        <v>400</v>
      </c>
      <c r="C1044" s="301">
        <v>665</v>
      </c>
      <c r="D1044" s="302"/>
    </row>
    <row r="1045" customHeight="1" spans="1:4">
      <c r="A1045" s="303" t="s">
        <v>919</v>
      </c>
      <c r="B1045" s="300">
        <f>SUM(B1046:B1049)</f>
        <v>0</v>
      </c>
      <c r="C1045" s="301">
        <v>0</v>
      </c>
      <c r="D1045" s="302"/>
    </row>
    <row r="1046" customHeight="1" spans="1:4">
      <c r="A1046" s="304" t="s">
        <v>126</v>
      </c>
      <c r="B1046" s="300">
        <v>0</v>
      </c>
      <c r="C1046" s="301">
        <v>0</v>
      </c>
      <c r="D1046" s="302"/>
    </row>
    <row r="1047" customHeight="1" spans="1:4">
      <c r="A1047" s="304" t="s">
        <v>127</v>
      </c>
      <c r="B1047" s="300">
        <v>0</v>
      </c>
      <c r="C1047" s="301">
        <v>0</v>
      </c>
      <c r="D1047" s="302"/>
    </row>
    <row r="1048" customHeight="1" spans="1:4">
      <c r="A1048" s="304" t="s">
        <v>128</v>
      </c>
      <c r="B1048" s="300">
        <v>0</v>
      </c>
      <c r="C1048" s="301">
        <v>0</v>
      </c>
      <c r="D1048" s="302"/>
    </row>
    <row r="1049" customHeight="1" spans="1:4">
      <c r="A1049" s="304" t="s">
        <v>920</v>
      </c>
      <c r="B1049" s="300">
        <v>0</v>
      </c>
      <c r="C1049" s="301">
        <v>0</v>
      </c>
      <c r="D1049" s="302"/>
    </row>
    <row r="1050" customHeight="1" spans="1:4">
      <c r="A1050" s="303" t="s">
        <v>921</v>
      </c>
      <c r="B1050" s="300">
        <f>SUM(B1051:B1060)</f>
        <v>367</v>
      </c>
      <c r="C1050" s="301">
        <v>296</v>
      </c>
      <c r="D1050" s="302">
        <f>+B1050/C1050</f>
        <v>1.23986486486486</v>
      </c>
    </row>
    <row r="1051" customHeight="1" spans="1:4">
      <c r="A1051" s="304" t="s">
        <v>126</v>
      </c>
      <c r="B1051" s="300">
        <v>273</v>
      </c>
      <c r="C1051" s="301">
        <v>230</v>
      </c>
      <c r="D1051" s="302">
        <f>+B1051/C1051</f>
        <v>1.18695652173913</v>
      </c>
    </row>
    <row r="1052" customHeight="1" spans="1:4">
      <c r="A1052" s="304" t="s">
        <v>127</v>
      </c>
      <c r="B1052" s="300">
        <v>0</v>
      </c>
      <c r="C1052" s="301">
        <v>0</v>
      </c>
      <c r="D1052" s="302"/>
    </row>
    <row r="1053" customHeight="1" spans="1:4">
      <c r="A1053" s="304" t="s">
        <v>128</v>
      </c>
      <c r="B1053" s="300">
        <v>0</v>
      </c>
      <c r="C1053" s="301">
        <v>0</v>
      </c>
      <c r="D1053" s="302"/>
    </row>
    <row r="1054" customHeight="1" spans="1:4">
      <c r="A1054" s="304" t="s">
        <v>922</v>
      </c>
      <c r="B1054" s="300">
        <v>0</v>
      </c>
      <c r="C1054" s="301">
        <v>0</v>
      </c>
      <c r="D1054" s="302"/>
    </row>
    <row r="1055" customHeight="1" spans="1:4">
      <c r="A1055" s="304" t="s">
        <v>923</v>
      </c>
      <c r="B1055" s="300">
        <v>0</v>
      </c>
      <c r="C1055" s="301">
        <v>0</v>
      </c>
      <c r="D1055" s="302"/>
    </row>
    <row r="1056" customHeight="1" spans="1:4">
      <c r="A1056" s="304" t="s">
        <v>924</v>
      </c>
      <c r="B1056" s="300">
        <v>0</v>
      </c>
      <c r="C1056" s="301">
        <v>0</v>
      </c>
      <c r="D1056" s="302"/>
    </row>
    <row r="1057" customHeight="1" spans="1:4">
      <c r="A1057" s="304" t="s">
        <v>925</v>
      </c>
      <c r="B1057" s="300">
        <v>0</v>
      </c>
      <c r="C1057" s="301">
        <v>0</v>
      </c>
      <c r="D1057" s="302"/>
    </row>
    <row r="1058" customHeight="1" spans="1:4">
      <c r="A1058" s="304" t="s">
        <v>926</v>
      </c>
      <c r="B1058" s="300">
        <v>0</v>
      </c>
      <c r="C1058" s="301">
        <v>35</v>
      </c>
      <c r="D1058" s="302"/>
    </row>
    <row r="1059" customHeight="1" spans="1:4">
      <c r="A1059" s="304" t="s">
        <v>135</v>
      </c>
      <c r="B1059" s="300">
        <v>0</v>
      </c>
      <c r="C1059" s="301">
        <v>0</v>
      </c>
      <c r="D1059" s="302"/>
    </row>
    <row r="1060" customHeight="1" spans="1:4">
      <c r="A1060" s="304" t="s">
        <v>927</v>
      </c>
      <c r="B1060" s="300">
        <v>94</v>
      </c>
      <c r="C1060" s="301">
        <v>31</v>
      </c>
      <c r="D1060" s="302">
        <f>+B1060/C1060</f>
        <v>3.03225806451613</v>
      </c>
    </row>
    <row r="1061" customHeight="1" spans="1:4">
      <c r="A1061" s="303" t="s">
        <v>928</v>
      </c>
      <c r="B1061" s="300">
        <f>SUM(B1062:B1067)</f>
        <v>1588</v>
      </c>
      <c r="C1061" s="301">
        <v>660</v>
      </c>
      <c r="D1061" s="302">
        <f>+B1061/C1061</f>
        <v>2.40606060606061</v>
      </c>
    </row>
    <row r="1062" customHeight="1" spans="1:4">
      <c r="A1062" s="304" t="s">
        <v>126</v>
      </c>
      <c r="B1062" s="300">
        <v>133</v>
      </c>
      <c r="C1062" s="301">
        <v>0</v>
      </c>
      <c r="D1062" s="302"/>
    </row>
    <row r="1063" customHeight="1" spans="1:4">
      <c r="A1063" s="304" t="s">
        <v>127</v>
      </c>
      <c r="B1063" s="300">
        <v>0</v>
      </c>
      <c r="C1063" s="301">
        <v>0</v>
      </c>
      <c r="D1063" s="302"/>
    </row>
    <row r="1064" customHeight="1" spans="1:4">
      <c r="A1064" s="304" t="s">
        <v>128</v>
      </c>
      <c r="B1064" s="300">
        <v>0</v>
      </c>
      <c r="C1064" s="301">
        <v>0</v>
      </c>
      <c r="D1064" s="302"/>
    </row>
    <row r="1065" customHeight="1" spans="1:4">
      <c r="A1065" s="304" t="s">
        <v>929</v>
      </c>
      <c r="B1065" s="300">
        <v>0</v>
      </c>
      <c r="C1065" s="301">
        <v>0</v>
      </c>
      <c r="D1065" s="302"/>
    </row>
    <row r="1066" customHeight="1" spans="1:4">
      <c r="A1066" s="304" t="s">
        <v>930</v>
      </c>
      <c r="B1066" s="300">
        <v>0</v>
      </c>
      <c r="C1066" s="301">
        <v>0</v>
      </c>
      <c r="D1066" s="302"/>
    </row>
    <row r="1067" customHeight="1" spans="1:4">
      <c r="A1067" s="304" t="s">
        <v>931</v>
      </c>
      <c r="B1067" s="300">
        <v>1455</v>
      </c>
      <c r="C1067" s="301">
        <v>660</v>
      </c>
      <c r="D1067" s="302">
        <f>+B1067/C1067</f>
        <v>2.20454545454545</v>
      </c>
    </row>
    <row r="1068" customHeight="1" spans="1:4">
      <c r="A1068" s="303" t="s">
        <v>932</v>
      </c>
      <c r="B1068" s="300">
        <f>SUM(B1069:B1075)</f>
        <v>859</v>
      </c>
      <c r="C1068" s="301">
        <v>5835</v>
      </c>
      <c r="D1068" s="302">
        <f>+B1068/C1068</f>
        <v>0.147215081405313</v>
      </c>
    </row>
    <row r="1069" customHeight="1" spans="1:4">
      <c r="A1069" s="304" t="s">
        <v>126</v>
      </c>
      <c r="B1069" s="300">
        <v>0</v>
      </c>
      <c r="C1069" s="301">
        <v>5</v>
      </c>
      <c r="D1069" s="302">
        <f>+B1069/C1069</f>
        <v>0</v>
      </c>
    </row>
    <row r="1070" customHeight="1" spans="1:4">
      <c r="A1070" s="304" t="s">
        <v>127</v>
      </c>
      <c r="B1070" s="300">
        <v>0</v>
      </c>
      <c r="C1070" s="301">
        <v>0</v>
      </c>
      <c r="D1070" s="302"/>
    </row>
    <row r="1071" customHeight="1" spans="1:4">
      <c r="A1071" s="304" t="s">
        <v>128</v>
      </c>
      <c r="B1071" s="300">
        <v>0</v>
      </c>
      <c r="C1071" s="301">
        <v>0</v>
      </c>
      <c r="D1071" s="302"/>
    </row>
    <row r="1072" customHeight="1" spans="1:4">
      <c r="A1072" s="304" t="s">
        <v>933</v>
      </c>
      <c r="B1072" s="300">
        <v>0</v>
      </c>
      <c r="C1072" s="301">
        <v>0</v>
      </c>
      <c r="D1072" s="302"/>
    </row>
    <row r="1073" customHeight="1" spans="1:4">
      <c r="A1073" s="304" t="s">
        <v>934</v>
      </c>
      <c r="B1073" s="300">
        <v>83</v>
      </c>
      <c r="C1073" s="301">
        <v>285</v>
      </c>
      <c r="D1073" s="302">
        <f>+B1073/C1073</f>
        <v>0.291228070175439</v>
      </c>
    </row>
    <row r="1074" customHeight="1" spans="1:4">
      <c r="A1074" s="304" t="s">
        <v>935</v>
      </c>
      <c r="B1074" s="300">
        <v>0</v>
      </c>
      <c r="C1074" s="301">
        <v>0</v>
      </c>
      <c r="D1074" s="302"/>
    </row>
    <row r="1075" customHeight="1" spans="1:4">
      <c r="A1075" s="304" t="s">
        <v>936</v>
      </c>
      <c r="B1075" s="300">
        <v>776</v>
      </c>
      <c r="C1075" s="301">
        <v>5545</v>
      </c>
      <c r="D1075" s="302">
        <f>+B1075/C1075</f>
        <v>0.139945897204689</v>
      </c>
    </row>
    <row r="1076" customHeight="1" spans="1:4">
      <c r="A1076" s="303" t="s">
        <v>937</v>
      </c>
      <c r="B1076" s="300">
        <f>SUM(B1077:B1081)</f>
        <v>905</v>
      </c>
      <c r="C1076" s="301">
        <v>2067</v>
      </c>
      <c r="D1076" s="302">
        <f>+B1076/C1076</f>
        <v>0.437832607643928</v>
      </c>
    </row>
    <row r="1077" customHeight="1" spans="1:4">
      <c r="A1077" s="304" t="s">
        <v>938</v>
      </c>
      <c r="B1077" s="300">
        <v>0</v>
      </c>
      <c r="C1077" s="301">
        <v>0</v>
      </c>
      <c r="D1077" s="302"/>
    </row>
    <row r="1078" customHeight="1" spans="1:4">
      <c r="A1078" s="304" t="s">
        <v>939</v>
      </c>
      <c r="B1078" s="300">
        <v>0</v>
      </c>
      <c r="C1078" s="301">
        <v>0</v>
      </c>
      <c r="D1078" s="302"/>
    </row>
    <row r="1079" customHeight="1" spans="1:4">
      <c r="A1079" s="304" t="s">
        <v>940</v>
      </c>
      <c r="B1079" s="300">
        <v>0</v>
      </c>
      <c r="C1079" s="301">
        <v>0</v>
      </c>
      <c r="D1079" s="302"/>
    </row>
    <row r="1080" customHeight="1" spans="1:4">
      <c r="A1080" s="304" t="s">
        <v>941</v>
      </c>
      <c r="B1080" s="300">
        <v>0</v>
      </c>
      <c r="C1080" s="301">
        <v>0</v>
      </c>
      <c r="D1080" s="302"/>
    </row>
    <row r="1081" customHeight="1" spans="1:4">
      <c r="A1081" s="304" t="s">
        <v>942</v>
      </c>
      <c r="B1081" s="300">
        <v>905</v>
      </c>
      <c r="C1081" s="301">
        <v>2067</v>
      </c>
      <c r="D1081" s="302">
        <f>+B1081/C1081</f>
        <v>0.437832607643928</v>
      </c>
    </row>
    <row r="1082" customHeight="1" spans="1:4">
      <c r="A1082" s="303" t="s">
        <v>943</v>
      </c>
      <c r="B1082" s="300">
        <f>SUM(B1083,B1093,B1099)</f>
        <v>1057</v>
      </c>
      <c r="C1082" s="301">
        <v>1192</v>
      </c>
      <c r="D1082" s="302">
        <f>+B1082/C1082</f>
        <v>0.886744966442953</v>
      </c>
    </row>
    <row r="1083" customHeight="1" spans="1:4">
      <c r="A1083" s="303" t="s">
        <v>944</v>
      </c>
      <c r="B1083" s="300">
        <f>SUM(B1084:B1092)</f>
        <v>842</v>
      </c>
      <c r="C1083" s="301">
        <v>917</v>
      </c>
      <c r="D1083" s="302">
        <f>+B1083/C1083</f>
        <v>0.918211559432934</v>
      </c>
    </row>
    <row r="1084" customHeight="1" spans="1:4">
      <c r="A1084" s="304" t="s">
        <v>126</v>
      </c>
      <c r="B1084" s="300">
        <v>306</v>
      </c>
      <c r="C1084" s="301">
        <v>194</v>
      </c>
      <c r="D1084" s="302">
        <f>+B1084/C1084</f>
        <v>1.57731958762887</v>
      </c>
    </row>
    <row r="1085" customHeight="1" spans="1:4">
      <c r="A1085" s="304" t="s">
        <v>127</v>
      </c>
      <c r="B1085" s="300">
        <v>0</v>
      </c>
      <c r="C1085" s="301">
        <v>0</v>
      </c>
      <c r="D1085" s="302"/>
    </row>
    <row r="1086" customHeight="1" spans="1:4">
      <c r="A1086" s="304" t="s">
        <v>128</v>
      </c>
      <c r="B1086" s="300">
        <v>0</v>
      </c>
      <c r="C1086" s="301">
        <v>0</v>
      </c>
      <c r="D1086" s="302"/>
    </row>
    <row r="1087" customHeight="1" spans="1:4">
      <c r="A1087" s="304" t="s">
        <v>945</v>
      </c>
      <c r="B1087" s="300">
        <v>0</v>
      </c>
      <c r="C1087" s="301">
        <v>0</v>
      </c>
      <c r="D1087" s="302"/>
    </row>
    <row r="1088" customHeight="1" spans="1:4">
      <c r="A1088" s="304" t="s">
        <v>946</v>
      </c>
      <c r="B1088" s="300">
        <v>0</v>
      </c>
      <c r="C1088" s="301">
        <v>0</v>
      </c>
      <c r="D1088" s="302"/>
    </row>
    <row r="1089" customHeight="1" spans="1:4">
      <c r="A1089" s="304" t="s">
        <v>947</v>
      </c>
      <c r="B1089" s="300">
        <v>0</v>
      </c>
      <c r="C1089" s="301">
        <v>0</v>
      </c>
      <c r="D1089" s="302"/>
    </row>
    <row r="1090" customHeight="1" spans="1:4">
      <c r="A1090" s="304" t="s">
        <v>948</v>
      </c>
      <c r="B1090" s="300">
        <v>0</v>
      </c>
      <c r="C1090" s="301">
        <v>0</v>
      </c>
      <c r="D1090" s="302"/>
    </row>
    <row r="1091" customHeight="1" spans="1:4">
      <c r="A1091" s="304" t="s">
        <v>135</v>
      </c>
      <c r="B1091" s="300">
        <v>0</v>
      </c>
      <c r="C1091" s="301">
        <v>0</v>
      </c>
      <c r="D1091" s="302"/>
    </row>
    <row r="1092" customHeight="1" spans="1:4">
      <c r="A1092" s="304" t="s">
        <v>949</v>
      </c>
      <c r="B1092" s="300">
        <v>536</v>
      </c>
      <c r="C1092" s="301">
        <v>723</v>
      </c>
      <c r="D1092" s="302">
        <f>+B1092/C1092</f>
        <v>0.741355463347165</v>
      </c>
    </row>
    <row r="1093" customHeight="1" spans="1:4">
      <c r="A1093" s="303" t="s">
        <v>950</v>
      </c>
      <c r="B1093" s="300">
        <f>SUM(B1094:B1098)</f>
        <v>92</v>
      </c>
      <c r="C1093" s="301">
        <v>265</v>
      </c>
      <c r="D1093" s="302">
        <f>+B1093/C1093</f>
        <v>0.347169811320755</v>
      </c>
    </row>
    <row r="1094" customHeight="1" spans="1:4">
      <c r="A1094" s="304" t="s">
        <v>126</v>
      </c>
      <c r="B1094" s="300">
        <v>0</v>
      </c>
      <c r="C1094" s="301">
        <v>0</v>
      </c>
      <c r="D1094" s="302"/>
    </row>
    <row r="1095" customHeight="1" spans="1:4">
      <c r="A1095" s="304" t="s">
        <v>127</v>
      </c>
      <c r="B1095" s="300">
        <v>0</v>
      </c>
      <c r="C1095" s="301">
        <v>0</v>
      </c>
      <c r="D1095" s="302"/>
    </row>
    <row r="1096" customHeight="1" spans="1:4">
      <c r="A1096" s="304" t="s">
        <v>128</v>
      </c>
      <c r="B1096" s="300">
        <v>0</v>
      </c>
      <c r="C1096" s="301">
        <v>0</v>
      </c>
      <c r="D1096" s="302"/>
    </row>
    <row r="1097" customHeight="1" spans="1:4">
      <c r="A1097" s="304" t="s">
        <v>951</v>
      </c>
      <c r="B1097" s="300">
        <v>0</v>
      </c>
      <c r="C1097" s="301">
        <v>0</v>
      </c>
      <c r="D1097" s="302"/>
    </row>
    <row r="1098" customHeight="1" spans="1:4">
      <c r="A1098" s="304" t="s">
        <v>952</v>
      </c>
      <c r="B1098" s="300">
        <v>92</v>
      </c>
      <c r="C1098" s="301">
        <v>265</v>
      </c>
      <c r="D1098" s="302">
        <f>+B1098/C1098</f>
        <v>0.347169811320755</v>
      </c>
    </row>
    <row r="1099" customHeight="1" spans="1:4">
      <c r="A1099" s="303" t="s">
        <v>953</v>
      </c>
      <c r="B1099" s="300">
        <f>SUM(B1100:B1101)</f>
        <v>123</v>
      </c>
      <c r="C1099" s="301">
        <v>10</v>
      </c>
      <c r="D1099" s="302">
        <f>+B1099/C1099</f>
        <v>12.3</v>
      </c>
    </row>
    <row r="1100" customHeight="1" spans="1:4">
      <c r="A1100" s="304" t="s">
        <v>954</v>
      </c>
      <c r="B1100" s="300">
        <v>0</v>
      </c>
      <c r="C1100" s="301">
        <v>0</v>
      </c>
      <c r="D1100" s="302"/>
    </row>
    <row r="1101" customHeight="1" spans="1:4">
      <c r="A1101" s="304" t="s">
        <v>955</v>
      </c>
      <c r="B1101" s="300">
        <v>123</v>
      </c>
      <c r="C1101" s="301">
        <v>10</v>
      </c>
      <c r="D1101" s="302">
        <f>+B1101/C1101</f>
        <v>12.3</v>
      </c>
    </row>
    <row r="1102" customHeight="1" spans="1:4">
      <c r="A1102" s="303" t="s">
        <v>956</v>
      </c>
      <c r="B1102" s="300">
        <f>SUM(B1103,B1110,B1120,B1126,B1129)</f>
        <v>36</v>
      </c>
      <c r="C1102" s="301">
        <v>65</v>
      </c>
      <c r="D1102" s="302">
        <f>+B1102/C1102</f>
        <v>0.553846153846154</v>
      </c>
    </row>
    <row r="1103" customHeight="1" spans="1:4">
      <c r="A1103" s="303" t="s">
        <v>957</v>
      </c>
      <c r="B1103" s="300">
        <f>SUM(B1104:B1109)</f>
        <v>0</v>
      </c>
      <c r="C1103" s="301">
        <v>0</v>
      </c>
      <c r="D1103" s="302"/>
    </row>
    <row r="1104" customHeight="1" spans="1:4">
      <c r="A1104" s="304" t="s">
        <v>126</v>
      </c>
      <c r="B1104" s="300">
        <v>0</v>
      </c>
      <c r="C1104" s="301">
        <v>0</v>
      </c>
      <c r="D1104" s="302"/>
    </row>
    <row r="1105" customHeight="1" spans="1:4">
      <c r="A1105" s="304" t="s">
        <v>127</v>
      </c>
      <c r="B1105" s="300">
        <v>0</v>
      </c>
      <c r="C1105" s="301">
        <v>0</v>
      </c>
      <c r="D1105" s="302"/>
    </row>
    <row r="1106" customHeight="1" spans="1:4">
      <c r="A1106" s="304" t="s">
        <v>128</v>
      </c>
      <c r="B1106" s="300">
        <v>0</v>
      </c>
      <c r="C1106" s="301">
        <v>0</v>
      </c>
      <c r="D1106" s="302"/>
    </row>
    <row r="1107" customHeight="1" spans="1:4">
      <c r="A1107" s="304" t="s">
        <v>958</v>
      </c>
      <c r="B1107" s="300">
        <v>0</v>
      </c>
      <c r="C1107" s="301">
        <v>0</v>
      </c>
      <c r="D1107" s="302"/>
    </row>
    <row r="1108" customHeight="1" spans="1:4">
      <c r="A1108" s="304" t="s">
        <v>135</v>
      </c>
      <c r="B1108" s="300">
        <v>0</v>
      </c>
      <c r="C1108" s="301">
        <v>0</v>
      </c>
      <c r="D1108" s="302"/>
    </row>
    <row r="1109" customHeight="1" spans="1:4">
      <c r="A1109" s="304" t="s">
        <v>959</v>
      </c>
      <c r="B1109" s="300">
        <v>0</v>
      </c>
      <c r="C1109" s="301">
        <v>0</v>
      </c>
      <c r="D1109" s="302"/>
    </row>
    <row r="1110" customHeight="1" spans="1:4">
      <c r="A1110" s="303" t="s">
        <v>960</v>
      </c>
      <c r="B1110" s="300">
        <f>SUM(B1111:B1119)</f>
        <v>0</v>
      </c>
      <c r="C1110" s="301">
        <v>10</v>
      </c>
      <c r="D1110" s="302"/>
    </row>
    <row r="1111" customHeight="1" spans="1:4">
      <c r="A1111" s="304" t="s">
        <v>961</v>
      </c>
      <c r="B1111" s="300">
        <v>0</v>
      </c>
      <c r="C1111" s="301">
        <v>0</v>
      </c>
      <c r="D1111" s="302"/>
    </row>
    <row r="1112" customHeight="1" spans="1:4">
      <c r="A1112" s="304" t="s">
        <v>962</v>
      </c>
      <c r="B1112" s="300">
        <v>0</v>
      </c>
      <c r="C1112" s="301">
        <v>0</v>
      </c>
      <c r="D1112" s="302"/>
    </row>
    <row r="1113" customHeight="1" spans="1:4">
      <c r="A1113" s="304" t="s">
        <v>963</v>
      </c>
      <c r="B1113" s="300">
        <v>0</v>
      </c>
      <c r="C1113" s="301">
        <v>0</v>
      </c>
      <c r="D1113" s="302"/>
    </row>
    <row r="1114" customHeight="1" spans="1:4">
      <c r="A1114" s="304" t="s">
        <v>964</v>
      </c>
      <c r="B1114" s="300">
        <v>0</v>
      </c>
      <c r="C1114" s="301">
        <v>0</v>
      </c>
      <c r="D1114" s="302"/>
    </row>
    <row r="1115" customHeight="1" spans="1:4">
      <c r="A1115" s="304" t="s">
        <v>965</v>
      </c>
      <c r="B1115" s="300">
        <v>0</v>
      </c>
      <c r="C1115" s="301">
        <v>0</v>
      </c>
      <c r="D1115" s="302"/>
    </row>
    <row r="1116" customHeight="1" spans="1:4">
      <c r="A1116" s="304" t="s">
        <v>966</v>
      </c>
      <c r="B1116" s="300">
        <v>0</v>
      </c>
      <c r="C1116" s="301">
        <v>0</v>
      </c>
      <c r="D1116" s="302"/>
    </row>
    <row r="1117" customHeight="1" spans="1:4">
      <c r="A1117" s="304" t="s">
        <v>967</v>
      </c>
      <c r="B1117" s="300">
        <v>0</v>
      </c>
      <c r="C1117" s="301">
        <v>0</v>
      </c>
      <c r="D1117" s="302"/>
    </row>
    <row r="1118" customHeight="1" spans="1:4">
      <c r="A1118" s="304" t="s">
        <v>968</v>
      </c>
      <c r="B1118" s="300">
        <v>0</v>
      </c>
      <c r="C1118" s="301">
        <v>0</v>
      </c>
      <c r="D1118" s="302"/>
    </row>
    <row r="1119" customHeight="1" spans="1:4">
      <c r="A1119" s="304" t="s">
        <v>969</v>
      </c>
      <c r="B1119" s="300">
        <v>0</v>
      </c>
      <c r="C1119" s="301">
        <v>10</v>
      </c>
      <c r="D1119" s="302"/>
    </row>
    <row r="1120" customHeight="1" spans="1:4">
      <c r="A1120" s="303" t="s">
        <v>970</v>
      </c>
      <c r="B1120" s="300">
        <f>SUM(B1121:B1125)</f>
        <v>36</v>
      </c>
      <c r="C1120" s="301">
        <v>55</v>
      </c>
      <c r="D1120" s="302">
        <f>+B1120/C1120</f>
        <v>0.654545454545455</v>
      </c>
    </row>
    <row r="1121" customHeight="1" spans="1:4">
      <c r="A1121" s="304" t="s">
        <v>971</v>
      </c>
      <c r="B1121" s="300">
        <v>0</v>
      </c>
      <c r="C1121" s="301">
        <v>0</v>
      </c>
      <c r="D1121" s="302"/>
    </row>
    <row r="1122" customHeight="1" spans="1:4">
      <c r="A1122" s="304" t="s">
        <v>972</v>
      </c>
      <c r="B1122" s="300">
        <v>0</v>
      </c>
      <c r="C1122" s="301">
        <v>0</v>
      </c>
      <c r="D1122" s="302"/>
    </row>
    <row r="1123" customHeight="1" spans="1:4">
      <c r="A1123" s="304" t="s">
        <v>973</v>
      </c>
      <c r="B1123" s="300">
        <v>0</v>
      </c>
      <c r="C1123" s="301">
        <v>0</v>
      </c>
      <c r="D1123" s="302"/>
    </row>
    <row r="1124" customHeight="1" spans="1:4">
      <c r="A1124" s="304" t="s">
        <v>974</v>
      </c>
      <c r="B1124" s="300">
        <v>0</v>
      </c>
      <c r="C1124" s="301">
        <v>0</v>
      </c>
      <c r="D1124" s="302"/>
    </row>
    <row r="1125" customHeight="1" spans="1:4">
      <c r="A1125" s="304" t="s">
        <v>975</v>
      </c>
      <c r="B1125" s="300">
        <v>36</v>
      </c>
      <c r="C1125" s="301">
        <v>55</v>
      </c>
      <c r="D1125" s="302">
        <f>+B1125/C1125</f>
        <v>0.654545454545455</v>
      </c>
    </row>
    <row r="1126" customHeight="1" spans="1:4">
      <c r="A1126" s="303" t="s">
        <v>976</v>
      </c>
      <c r="B1126" s="300">
        <f>SUM(B1127:B1128)</f>
        <v>0</v>
      </c>
      <c r="C1126" s="301">
        <v>0</v>
      </c>
      <c r="D1126" s="302"/>
    </row>
    <row r="1127" customHeight="1" spans="1:4">
      <c r="A1127" s="304" t="s">
        <v>977</v>
      </c>
      <c r="B1127" s="300">
        <v>0</v>
      </c>
      <c r="C1127" s="301">
        <v>0</v>
      </c>
      <c r="D1127" s="302"/>
    </row>
    <row r="1128" customHeight="1" spans="1:4">
      <c r="A1128" s="304" t="s">
        <v>978</v>
      </c>
      <c r="B1128" s="300">
        <v>0</v>
      </c>
      <c r="C1128" s="301">
        <v>0</v>
      </c>
      <c r="D1128" s="302"/>
    </row>
    <row r="1129" customHeight="1" spans="1:4">
      <c r="A1129" s="303" t="s">
        <v>979</v>
      </c>
      <c r="B1129" s="300">
        <f>SUM(B1130:B1131)</f>
        <v>0</v>
      </c>
      <c r="C1129" s="301">
        <v>0</v>
      </c>
      <c r="D1129" s="302"/>
    </row>
    <row r="1130" customHeight="1" spans="1:4">
      <c r="A1130" s="304" t="s">
        <v>980</v>
      </c>
      <c r="B1130" s="300">
        <v>0</v>
      </c>
      <c r="C1130" s="301">
        <v>0</v>
      </c>
      <c r="D1130" s="302"/>
    </row>
    <row r="1131" customHeight="1" spans="1:4">
      <c r="A1131" s="304" t="s">
        <v>981</v>
      </c>
      <c r="B1131" s="300">
        <v>0</v>
      </c>
      <c r="C1131" s="301">
        <v>0</v>
      </c>
      <c r="D1131" s="302"/>
    </row>
    <row r="1132" customHeight="1" spans="1:4">
      <c r="A1132" s="303" t="s">
        <v>982</v>
      </c>
      <c r="B1132" s="300">
        <f>SUM(B1133:B1141)</f>
        <v>0</v>
      </c>
      <c r="C1132" s="301">
        <v>0</v>
      </c>
      <c r="D1132" s="302"/>
    </row>
    <row r="1133" customHeight="1" spans="1:4">
      <c r="A1133" s="303" t="s">
        <v>983</v>
      </c>
      <c r="B1133" s="300">
        <v>0</v>
      </c>
      <c r="C1133" s="301">
        <v>0</v>
      </c>
      <c r="D1133" s="302"/>
    </row>
    <row r="1134" customHeight="1" spans="1:4">
      <c r="A1134" s="303" t="s">
        <v>984</v>
      </c>
      <c r="B1134" s="300">
        <v>0</v>
      </c>
      <c r="C1134" s="301">
        <v>0</v>
      </c>
      <c r="D1134" s="302"/>
    </row>
    <row r="1135" customHeight="1" spans="1:4">
      <c r="A1135" s="303" t="s">
        <v>985</v>
      </c>
      <c r="B1135" s="300">
        <v>0</v>
      </c>
      <c r="C1135" s="301">
        <v>0</v>
      </c>
      <c r="D1135" s="302"/>
    </row>
    <row r="1136" customHeight="1" spans="1:4">
      <c r="A1136" s="303" t="s">
        <v>986</v>
      </c>
      <c r="B1136" s="300">
        <v>0</v>
      </c>
      <c r="C1136" s="301">
        <v>0</v>
      </c>
      <c r="D1136" s="302"/>
    </row>
    <row r="1137" customHeight="1" spans="1:4">
      <c r="A1137" s="303" t="s">
        <v>987</v>
      </c>
      <c r="B1137" s="300">
        <v>0</v>
      </c>
      <c r="C1137" s="301">
        <v>0</v>
      </c>
      <c r="D1137" s="302"/>
    </row>
    <row r="1138" customHeight="1" spans="1:4">
      <c r="A1138" s="303" t="s">
        <v>988</v>
      </c>
      <c r="B1138" s="300">
        <v>0</v>
      </c>
      <c r="C1138" s="301">
        <v>0</v>
      </c>
      <c r="D1138" s="302"/>
    </row>
    <row r="1139" customHeight="1" spans="1:4">
      <c r="A1139" s="303" t="s">
        <v>989</v>
      </c>
      <c r="B1139" s="300">
        <v>0</v>
      </c>
      <c r="C1139" s="301">
        <v>0</v>
      </c>
      <c r="D1139" s="302"/>
    </row>
    <row r="1140" customHeight="1" spans="1:4">
      <c r="A1140" s="303" t="s">
        <v>990</v>
      </c>
      <c r="B1140" s="300">
        <v>0</v>
      </c>
      <c r="C1140" s="301">
        <v>0</v>
      </c>
      <c r="D1140" s="302"/>
    </row>
    <row r="1141" customHeight="1" spans="1:4">
      <c r="A1141" s="303" t="s">
        <v>991</v>
      </c>
      <c r="B1141" s="300">
        <v>0</v>
      </c>
      <c r="C1141" s="301">
        <v>0</v>
      </c>
      <c r="D1141" s="302"/>
    </row>
    <row r="1142" customHeight="1" spans="1:4">
      <c r="A1142" s="303" t="s">
        <v>992</v>
      </c>
      <c r="B1142" s="300">
        <f>SUM(B1143,B1170,B1185)</f>
        <v>7579</v>
      </c>
      <c r="C1142" s="301">
        <v>8401</v>
      </c>
      <c r="D1142" s="302">
        <f>+B1142/C1142</f>
        <v>0.902154505416022</v>
      </c>
    </row>
    <row r="1143" customHeight="1" spans="1:4">
      <c r="A1143" s="303" t="s">
        <v>993</v>
      </c>
      <c r="B1143" s="300">
        <f>SUM(B1144:B1169)</f>
        <v>7509</v>
      </c>
      <c r="C1143" s="301">
        <v>4620</v>
      </c>
      <c r="D1143" s="302">
        <f>+B1143/C1143</f>
        <v>1.62532467532468</v>
      </c>
    </row>
    <row r="1144" customHeight="1" spans="1:4">
      <c r="A1144" s="304" t="s">
        <v>126</v>
      </c>
      <c r="B1144" s="300">
        <v>4332</v>
      </c>
      <c r="C1144" s="301">
        <v>3780</v>
      </c>
      <c r="D1144" s="302">
        <f>+B1144/C1144</f>
        <v>1.14603174603175</v>
      </c>
    </row>
    <row r="1145" customHeight="1" spans="1:4">
      <c r="A1145" s="304" t="s">
        <v>127</v>
      </c>
      <c r="B1145" s="300">
        <v>51</v>
      </c>
      <c r="C1145" s="301">
        <v>0</v>
      </c>
      <c r="D1145" s="302"/>
    </row>
    <row r="1146" customHeight="1" spans="1:4">
      <c r="A1146" s="304" t="s">
        <v>128</v>
      </c>
      <c r="B1146" s="300">
        <v>0</v>
      </c>
      <c r="C1146" s="301">
        <v>0</v>
      </c>
      <c r="D1146" s="302"/>
    </row>
    <row r="1147" customHeight="1" spans="1:4">
      <c r="A1147" s="304" t="s">
        <v>994</v>
      </c>
      <c r="B1147" s="300">
        <v>9</v>
      </c>
      <c r="C1147" s="301">
        <v>0</v>
      </c>
      <c r="D1147" s="302"/>
    </row>
    <row r="1148" customHeight="1" spans="1:4">
      <c r="A1148" s="304" t="s">
        <v>995</v>
      </c>
      <c r="B1148" s="300">
        <v>110</v>
      </c>
      <c r="C1148" s="301">
        <v>705</v>
      </c>
      <c r="D1148" s="302">
        <f>+B1148/C1148</f>
        <v>0.156028368794326</v>
      </c>
    </row>
    <row r="1149" customHeight="1" spans="1:4">
      <c r="A1149" s="304" t="s">
        <v>996</v>
      </c>
      <c r="B1149" s="300">
        <v>0</v>
      </c>
      <c r="C1149" s="301">
        <v>0</v>
      </c>
      <c r="D1149" s="302"/>
    </row>
    <row r="1150" customHeight="1" spans="1:4">
      <c r="A1150" s="304" t="s">
        <v>997</v>
      </c>
      <c r="B1150" s="300">
        <v>0</v>
      </c>
      <c r="C1150" s="301">
        <v>0</v>
      </c>
      <c r="D1150" s="302"/>
    </row>
    <row r="1151" customHeight="1" spans="1:4">
      <c r="A1151" s="304" t="s">
        <v>998</v>
      </c>
      <c r="B1151" s="300">
        <v>0</v>
      </c>
      <c r="C1151" s="301">
        <v>0</v>
      </c>
      <c r="D1151" s="302"/>
    </row>
    <row r="1152" customHeight="1" spans="1:4">
      <c r="A1152" s="304" t="s">
        <v>999</v>
      </c>
      <c r="B1152" s="300">
        <v>0</v>
      </c>
      <c r="C1152" s="301">
        <v>0</v>
      </c>
      <c r="D1152" s="302"/>
    </row>
    <row r="1153" customHeight="1" spans="1:4">
      <c r="A1153" s="304" t="s">
        <v>1000</v>
      </c>
      <c r="B1153" s="300">
        <v>0</v>
      </c>
      <c r="C1153" s="301">
        <v>0</v>
      </c>
      <c r="D1153" s="302"/>
    </row>
    <row r="1154" customHeight="1" spans="1:4">
      <c r="A1154" s="304" t="s">
        <v>1001</v>
      </c>
      <c r="B1154" s="300">
        <v>0</v>
      </c>
      <c r="C1154" s="301">
        <v>0</v>
      </c>
      <c r="D1154" s="302"/>
    </row>
    <row r="1155" customHeight="1" spans="1:4">
      <c r="A1155" s="304" t="s">
        <v>1002</v>
      </c>
      <c r="B1155" s="300">
        <v>0</v>
      </c>
      <c r="C1155" s="301">
        <v>0</v>
      </c>
      <c r="D1155" s="302"/>
    </row>
    <row r="1156" customHeight="1" spans="1:4">
      <c r="A1156" s="304" t="s">
        <v>1003</v>
      </c>
      <c r="B1156" s="300">
        <v>0</v>
      </c>
      <c r="C1156" s="301">
        <v>0</v>
      </c>
      <c r="D1156" s="302"/>
    </row>
    <row r="1157" customHeight="1" spans="1:4">
      <c r="A1157" s="304" t="s">
        <v>1004</v>
      </c>
      <c r="B1157" s="300">
        <v>0</v>
      </c>
      <c r="C1157" s="301">
        <v>0</v>
      </c>
      <c r="D1157" s="302"/>
    </row>
    <row r="1158" customHeight="1" spans="1:4">
      <c r="A1158" s="304" t="s">
        <v>1005</v>
      </c>
      <c r="B1158" s="300">
        <v>0</v>
      </c>
      <c r="C1158" s="301">
        <v>0</v>
      </c>
      <c r="D1158" s="302"/>
    </row>
    <row r="1159" customHeight="1" spans="1:4">
      <c r="A1159" s="304" t="s">
        <v>1006</v>
      </c>
      <c r="B1159" s="300">
        <v>0</v>
      </c>
      <c r="C1159" s="301">
        <v>0</v>
      </c>
      <c r="D1159" s="302"/>
    </row>
    <row r="1160" customHeight="1" spans="1:4">
      <c r="A1160" s="304" t="s">
        <v>1007</v>
      </c>
      <c r="B1160" s="300">
        <v>0</v>
      </c>
      <c r="C1160" s="301">
        <v>0</v>
      </c>
      <c r="D1160" s="302"/>
    </row>
    <row r="1161" customHeight="1" spans="1:4">
      <c r="A1161" s="304" t="s">
        <v>1008</v>
      </c>
      <c r="B1161" s="300">
        <v>0</v>
      </c>
      <c r="C1161" s="301">
        <v>0</v>
      </c>
      <c r="D1161" s="302"/>
    </row>
    <row r="1162" customHeight="1" spans="1:4">
      <c r="A1162" s="304" t="s">
        <v>1009</v>
      </c>
      <c r="B1162" s="300">
        <v>0</v>
      </c>
      <c r="C1162" s="301">
        <v>0</v>
      </c>
      <c r="D1162" s="302"/>
    </row>
    <row r="1163" customHeight="1" spans="1:4">
      <c r="A1163" s="304" t="s">
        <v>1010</v>
      </c>
      <c r="B1163" s="300">
        <v>0</v>
      </c>
      <c r="C1163" s="301">
        <v>0</v>
      </c>
      <c r="D1163" s="302"/>
    </row>
    <row r="1164" customHeight="1" spans="1:4">
      <c r="A1164" s="304" t="s">
        <v>1011</v>
      </c>
      <c r="B1164" s="300">
        <v>0</v>
      </c>
      <c r="C1164" s="301">
        <v>0</v>
      </c>
      <c r="D1164" s="302"/>
    </row>
    <row r="1165" customHeight="1" spans="1:4">
      <c r="A1165" s="304" t="s">
        <v>1012</v>
      </c>
      <c r="B1165" s="300">
        <v>0</v>
      </c>
      <c r="C1165" s="301">
        <v>0</v>
      </c>
      <c r="D1165" s="302"/>
    </row>
    <row r="1166" customHeight="1" spans="1:4">
      <c r="A1166" s="304" t="s">
        <v>1013</v>
      </c>
      <c r="B1166" s="300">
        <v>0</v>
      </c>
      <c r="C1166" s="301">
        <v>0</v>
      </c>
      <c r="D1166" s="302"/>
    </row>
    <row r="1167" customHeight="1" spans="1:4">
      <c r="A1167" s="304" t="s">
        <v>1014</v>
      </c>
      <c r="B1167" s="300">
        <v>0</v>
      </c>
      <c r="C1167" s="301">
        <v>0</v>
      </c>
      <c r="D1167" s="302"/>
    </row>
    <row r="1168" customHeight="1" spans="1:4">
      <c r="A1168" s="304" t="s">
        <v>135</v>
      </c>
      <c r="B1168" s="300">
        <v>0</v>
      </c>
      <c r="C1168" s="301">
        <v>0</v>
      </c>
      <c r="D1168" s="302"/>
    </row>
    <row r="1169" customHeight="1" spans="1:4">
      <c r="A1169" s="304" t="s">
        <v>1015</v>
      </c>
      <c r="B1169" s="300">
        <v>3007</v>
      </c>
      <c r="C1169" s="301">
        <v>135</v>
      </c>
      <c r="D1169" s="302">
        <f>+B1169/C1169</f>
        <v>22.2740740740741</v>
      </c>
    </row>
    <row r="1170" customHeight="1" spans="1:4">
      <c r="A1170" s="303" t="s">
        <v>1016</v>
      </c>
      <c r="B1170" s="300">
        <f>SUM(B1171:B1184)</f>
        <v>70</v>
      </c>
      <c r="C1170" s="301">
        <v>131</v>
      </c>
      <c r="D1170" s="302">
        <f>+B1170/C1170</f>
        <v>0.534351145038168</v>
      </c>
    </row>
    <row r="1171" customHeight="1" spans="1:4">
      <c r="A1171" s="304" t="s">
        <v>126</v>
      </c>
      <c r="B1171" s="300">
        <v>0</v>
      </c>
      <c r="C1171" s="301">
        <v>0</v>
      </c>
      <c r="D1171" s="302"/>
    </row>
    <row r="1172" customHeight="1" spans="1:4">
      <c r="A1172" s="304" t="s">
        <v>127</v>
      </c>
      <c r="B1172" s="300">
        <v>0</v>
      </c>
      <c r="C1172" s="301">
        <v>0</v>
      </c>
      <c r="D1172" s="302"/>
    </row>
    <row r="1173" customHeight="1" spans="1:4">
      <c r="A1173" s="304" t="s">
        <v>128</v>
      </c>
      <c r="B1173" s="300">
        <v>0</v>
      </c>
      <c r="C1173" s="301">
        <v>0</v>
      </c>
      <c r="D1173" s="302"/>
    </row>
    <row r="1174" customHeight="1" spans="1:4">
      <c r="A1174" s="304" t="s">
        <v>1017</v>
      </c>
      <c r="B1174" s="300">
        <v>0</v>
      </c>
      <c r="C1174" s="301">
        <v>0</v>
      </c>
      <c r="D1174" s="302"/>
    </row>
    <row r="1175" customHeight="1" spans="1:4">
      <c r="A1175" s="304" t="s">
        <v>1018</v>
      </c>
      <c r="B1175" s="300">
        <v>0</v>
      </c>
      <c r="C1175" s="301">
        <v>0</v>
      </c>
      <c r="D1175" s="302"/>
    </row>
    <row r="1176" customHeight="1" spans="1:4">
      <c r="A1176" s="304" t="s">
        <v>1019</v>
      </c>
      <c r="B1176" s="300">
        <v>0</v>
      </c>
      <c r="C1176" s="301">
        <v>0</v>
      </c>
      <c r="D1176" s="302"/>
    </row>
    <row r="1177" customHeight="1" spans="1:4">
      <c r="A1177" s="304" t="s">
        <v>1020</v>
      </c>
      <c r="B1177" s="300">
        <v>45</v>
      </c>
      <c r="C1177" s="301">
        <v>0</v>
      </c>
      <c r="D1177" s="302"/>
    </row>
    <row r="1178" customHeight="1" spans="1:4">
      <c r="A1178" s="304" t="s">
        <v>1021</v>
      </c>
      <c r="B1178" s="300">
        <v>25</v>
      </c>
      <c r="C1178" s="301">
        <v>55</v>
      </c>
      <c r="D1178" s="302"/>
    </row>
    <row r="1179" customHeight="1" spans="1:4">
      <c r="A1179" s="304" t="s">
        <v>1022</v>
      </c>
      <c r="B1179" s="300">
        <v>0</v>
      </c>
      <c r="C1179" s="301">
        <v>0</v>
      </c>
      <c r="D1179" s="302"/>
    </row>
    <row r="1180" customHeight="1" spans="1:4">
      <c r="A1180" s="304" t="s">
        <v>1023</v>
      </c>
      <c r="B1180" s="300">
        <v>0</v>
      </c>
      <c r="C1180" s="301">
        <v>0</v>
      </c>
      <c r="D1180" s="302"/>
    </row>
    <row r="1181" customHeight="1" spans="1:4">
      <c r="A1181" s="304" t="s">
        <v>1024</v>
      </c>
      <c r="B1181" s="300">
        <v>0</v>
      </c>
      <c r="C1181" s="301">
        <v>0</v>
      </c>
      <c r="D1181" s="302"/>
    </row>
    <row r="1182" customHeight="1" spans="1:4">
      <c r="A1182" s="304" t="s">
        <v>1025</v>
      </c>
      <c r="B1182" s="300">
        <v>0</v>
      </c>
      <c r="C1182" s="301">
        <v>0</v>
      </c>
      <c r="D1182" s="302"/>
    </row>
    <row r="1183" customHeight="1" spans="1:4">
      <c r="A1183" s="304" t="s">
        <v>1026</v>
      </c>
      <c r="B1183" s="300">
        <v>0</v>
      </c>
      <c r="C1183" s="301">
        <v>0</v>
      </c>
      <c r="D1183" s="302"/>
    </row>
    <row r="1184" customHeight="1" spans="1:4">
      <c r="A1184" s="304" t="s">
        <v>1027</v>
      </c>
      <c r="B1184" s="300">
        <v>0</v>
      </c>
      <c r="C1184" s="301">
        <v>76</v>
      </c>
      <c r="D1184" s="302"/>
    </row>
    <row r="1185" customHeight="1" spans="1:4">
      <c r="A1185" s="303" t="s">
        <v>1028</v>
      </c>
      <c r="B1185" s="300">
        <f>B1186</f>
        <v>0</v>
      </c>
      <c r="C1185" s="301">
        <v>3650</v>
      </c>
      <c r="D1185" s="302"/>
    </row>
    <row r="1186" customHeight="1" spans="1:4">
      <c r="A1186" s="304" t="s">
        <v>1029</v>
      </c>
      <c r="B1186" s="300">
        <v>0</v>
      </c>
      <c r="C1186" s="301">
        <v>3650</v>
      </c>
      <c r="D1186" s="302"/>
    </row>
    <row r="1187" customHeight="1" spans="1:4">
      <c r="A1187" s="303" t="s">
        <v>1030</v>
      </c>
      <c r="B1187" s="300">
        <f>SUM(B1188,B1199,B1203)</f>
        <v>26102</v>
      </c>
      <c r="C1187" s="301">
        <v>20882</v>
      </c>
      <c r="D1187" s="302">
        <f>+B1187/C1187</f>
        <v>1.24997605593334</v>
      </c>
    </row>
    <row r="1188" customHeight="1" spans="1:4">
      <c r="A1188" s="303" t="s">
        <v>1031</v>
      </c>
      <c r="B1188" s="300">
        <f>SUM(B1189:B1198)</f>
        <v>6763</v>
      </c>
      <c r="C1188" s="301">
        <v>9851</v>
      </c>
      <c r="D1188" s="302">
        <f>+B1188/C1188</f>
        <v>0.686529286366866</v>
      </c>
    </row>
    <row r="1189" customHeight="1" spans="1:4">
      <c r="A1189" s="304" t="s">
        <v>1032</v>
      </c>
      <c r="B1189" s="300">
        <v>0</v>
      </c>
      <c r="C1189" s="301">
        <v>0</v>
      </c>
      <c r="D1189" s="302"/>
    </row>
    <row r="1190" customHeight="1" spans="1:4">
      <c r="A1190" s="304" t="s">
        <v>1033</v>
      </c>
      <c r="B1190" s="300">
        <v>0</v>
      </c>
      <c r="C1190" s="301">
        <v>0</v>
      </c>
      <c r="D1190" s="302"/>
    </row>
    <row r="1191" customHeight="1" spans="1:4">
      <c r="A1191" s="304" t="s">
        <v>1034</v>
      </c>
      <c r="B1191" s="300">
        <v>1221</v>
      </c>
      <c r="C1191" s="301">
        <v>1560</v>
      </c>
      <c r="D1191" s="302">
        <f>+B1191/C1191</f>
        <v>0.782692307692308</v>
      </c>
    </row>
    <row r="1192" customHeight="1" spans="1:4">
      <c r="A1192" s="304" t="s">
        <v>1035</v>
      </c>
      <c r="B1192" s="300">
        <v>0</v>
      </c>
      <c r="C1192" s="301">
        <v>0</v>
      </c>
      <c r="D1192" s="302"/>
    </row>
    <row r="1193" customHeight="1" spans="1:4">
      <c r="A1193" s="304" t="s">
        <v>1036</v>
      </c>
      <c r="B1193" s="300">
        <v>805</v>
      </c>
      <c r="C1193" s="301">
        <v>253</v>
      </c>
      <c r="D1193" s="302">
        <f>+B1193/C1193</f>
        <v>3.18181818181818</v>
      </c>
    </row>
    <row r="1194" customHeight="1" spans="1:4">
      <c r="A1194" s="304" t="s">
        <v>1037</v>
      </c>
      <c r="B1194" s="300">
        <v>145</v>
      </c>
      <c r="C1194" s="301">
        <v>0</v>
      </c>
      <c r="D1194" s="302"/>
    </row>
    <row r="1195" customHeight="1" spans="1:4">
      <c r="A1195" s="304" t="s">
        <v>1038</v>
      </c>
      <c r="B1195" s="300">
        <v>547</v>
      </c>
      <c r="C1195" s="301">
        <v>0</v>
      </c>
      <c r="D1195" s="302"/>
    </row>
    <row r="1196" customHeight="1" spans="1:4">
      <c r="A1196" s="304" t="s">
        <v>1039</v>
      </c>
      <c r="B1196" s="300">
        <v>2960</v>
      </c>
      <c r="C1196" s="301">
        <v>8034</v>
      </c>
      <c r="D1196" s="302">
        <f>+B1196/C1196</f>
        <v>0.368434154841922</v>
      </c>
    </row>
    <row r="1197" customHeight="1" spans="1:4">
      <c r="A1197" s="304" t="s">
        <v>1040</v>
      </c>
      <c r="B1197" s="300">
        <v>0</v>
      </c>
      <c r="C1197" s="301">
        <v>0</v>
      </c>
      <c r="D1197" s="302"/>
    </row>
    <row r="1198" customHeight="1" spans="1:4">
      <c r="A1198" s="304" t="s">
        <v>1041</v>
      </c>
      <c r="B1198" s="300">
        <v>1085</v>
      </c>
      <c r="C1198" s="301">
        <v>4</v>
      </c>
      <c r="D1198" s="302">
        <f>+B1198/C1198</f>
        <v>271.25</v>
      </c>
    </row>
    <row r="1199" customHeight="1" spans="1:4">
      <c r="A1199" s="303" t="s">
        <v>1042</v>
      </c>
      <c r="B1199" s="300">
        <f>SUM(B1200:B1202)</f>
        <v>9992</v>
      </c>
      <c r="C1199" s="301">
        <v>9864</v>
      </c>
      <c r="D1199" s="302">
        <f>+B1199/C1199</f>
        <v>1.01297648012976</v>
      </c>
    </row>
    <row r="1200" customHeight="1" spans="1:4">
      <c r="A1200" s="304" t="s">
        <v>1043</v>
      </c>
      <c r="B1200" s="300">
        <v>9992</v>
      </c>
      <c r="C1200" s="301">
        <v>9864</v>
      </c>
      <c r="D1200" s="302">
        <f>+B1200/C1200</f>
        <v>1.01297648012976</v>
      </c>
    </row>
    <row r="1201" customHeight="1" spans="1:4">
      <c r="A1201" s="304" t="s">
        <v>1044</v>
      </c>
      <c r="B1201" s="300">
        <v>0</v>
      </c>
      <c r="C1201" s="301">
        <v>0</v>
      </c>
      <c r="D1201" s="302"/>
    </row>
    <row r="1202" customHeight="1" spans="1:4">
      <c r="A1202" s="304" t="s">
        <v>1045</v>
      </c>
      <c r="B1202" s="300">
        <v>0</v>
      </c>
      <c r="C1202" s="301">
        <v>0</v>
      </c>
      <c r="D1202" s="302"/>
    </row>
    <row r="1203" customHeight="1" spans="1:4">
      <c r="A1203" s="303" t="s">
        <v>1046</v>
      </c>
      <c r="B1203" s="300">
        <f>SUM(B1204:B1206)</f>
        <v>9347</v>
      </c>
      <c r="C1203" s="301">
        <v>1167</v>
      </c>
      <c r="D1203" s="302">
        <f>+B1203/C1203</f>
        <v>8.00942587832048</v>
      </c>
    </row>
    <row r="1204" customHeight="1" spans="1:4">
      <c r="A1204" s="304" t="s">
        <v>1047</v>
      </c>
      <c r="B1204" s="300">
        <v>0</v>
      </c>
      <c r="C1204" s="301">
        <v>0</v>
      </c>
      <c r="D1204" s="302"/>
    </row>
    <row r="1205" customHeight="1" spans="1:4">
      <c r="A1205" s="304" t="s">
        <v>1048</v>
      </c>
      <c r="B1205" s="300">
        <v>0</v>
      </c>
      <c r="C1205" s="301">
        <v>8</v>
      </c>
      <c r="D1205" s="302">
        <f>+B1205/C1205</f>
        <v>0</v>
      </c>
    </row>
    <row r="1206" customHeight="1" spans="1:4">
      <c r="A1206" s="304" t="s">
        <v>1049</v>
      </c>
      <c r="B1206" s="300">
        <v>9347</v>
      </c>
      <c r="C1206" s="301">
        <v>1159</v>
      </c>
      <c r="D1206" s="302">
        <f>+B1206/C1206</f>
        <v>8.06471095772218</v>
      </c>
    </row>
    <row r="1207" customHeight="1" spans="1:4">
      <c r="A1207" s="303" t="s">
        <v>1050</v>
      </c>
      <c r="B1207" s="300">
        <f>SUM(B1208,B1226,B1232,B1238)</f>
        <v>3261</v>
      </c>
      <c r="C1207" s="301">
        <v>2268</v>
      </c>
      <c r="D1207" s="302">
        <f>+B1207/C1207</f>
        <v>1.43783068783069</v>
      </c>
    </row>
    <row r="1208" customHeight="1" spans="1:4">
      <c r="A1208" s="303" t="s">
        <v>1051</v>
      </c>
      <c r="B1208" s="300">
        <f>SUM(B1209:B1225)</f>
        <v>3239</v>
      </c>
      <c r="C1208" s="301">
        <v>1931</v>
      </c>
      <c r="D1208" s="302">
        <f>+B1208/C1208</f>
        <v>1.67736923873641</v>
      </c>
    </row>
    <row r="1209" customHeight="1" spans="1:4">
      <c r="A1209" s="304" t="s">
        <v>126</v>
      </c>
      <c r="B1209" s="300">
        <v>0</v>
      </c>
      <c r="C1209" s="301">
        <v>0</v>
      </c>
      <c r="D1209" s="302"/>
    </row>
    <row r="1210" customHeight="1" spans="1:4">
      <c r="A1210" s="304" t="s">
        <v>127</v>
      </c>
      <c r="B1210" s="300">
        <v>0</v>
      </c>
      <c r="C1210" s="301">
        <v>0</v>
      </c>
      <c r="D1210" s="302"/>
    </row>
    <row r="1211" customHeight="1" spans="1:4">
      <c r="A1211" s="304" t="s">
        <v>128</v>
      </c>
      <c r="B1211" s="300">
        <v>0</v>
      </c>
      <c r="C1211" s="301">
        <v>0</v>
      </c>
      <c r="D1211" s="302"/>
    </row>
    <row r="1212" customHeight="1" spans="1:4">
      <c r="A1212" s="304" t="s">
        <v>1052</v>
      </c>
      <c r="B1212" s="300">
        <v>0</v>
      </c>
      <c r="C1212" s="301">
        <v>0</v>
      </c>
      <c r="D1212" s="302"/>
    </row>
    <row r="1213" customHeight="1" spans="1:4">
      <c r="A1213" s="304" t="s">
        <v>1053</v>
      </c>
      <c r="B1213" s="300">
        <v>0</v>
      </c>
      <c r="C1213" s="301">
        <v>0</v>
      </c>
      <c r="D1213" s="302"/>
    </row>
    <row r="1214" customHeight="1" spans="1:4">
      <c r="A1214" s="304" t="s">
        <v>1054</v>
      </c>
      <c r="B1214" s="300">
        <v>0</v>
      </c>
      <c r="C1214" s="301">
        <v>6</v>
      </c>
      <c r="D1214" s="302">
        <f>+B1214/C1214</f>
        <v>0</v>
      </c>
    </row>
    <row r="1215" customHeight="1" spans="1:4">
      <c r="A1215" s="304" t="s">
        <v>1055</v>
      </c>
      <c r="B1215" s="300">
        <v>50</v>
      </c>
      <c r="C1215" s="301">
        <v>0</v>
      </c>
      <c r="D1215" s="302"/>
    </row>
    <row r="1216" customHeight="1" spans="1:4">
      <c r="A1216" s="304" t="s">
        <v>1056</v>
      </c>
      <c r="B1216" s="300">
        <v>1000</v>
      </c>
      <c r="C1216" s="301">
        <v>0</v>
      </c>
      <c r="D1216" s="302"/>
    </row>
    <row r="1217" customHeight="1" spans="1:4">
      <c r="A1217" s="304" t="s">
        <v>1057</v>
      </c>
      <c r="B1217" s="300">
        <v>0</v>
      </c>
      <c r="C1217" s="301">
        <v>0</v>
      </c>
      <c r="D1217" s="302"/>
    </row>
    <row r="1218" customHeight="1" spans="1:4">
      <c r="A1218" s="304" t="s">
        <v>1058</v>
      </c>
      <c r="B1218" s="300">
        <v>0</v>
      </c>
      <c r="C1218" s="301">
        <v>0</v>
      </c>
      <c r="D1218" s="302"/>
    </row>
    <row r="1219" customHeight="1" spans="1:4">
      <c r="A1219" s="304" t="s">
        <v>1059</v>
      </c>
      <c r="B1219" s="300">
        <v>323</v>
      </c>
      <c r="C1219" s="301">
        <v>366</v>
      </c>
      <c r="D1219" s="302"/>
    </row>
    <row r="1220" customHeight="1" spans="1:4">
      <c r="A1220" s="304" t="s">
        <v>1060</v>
      </c>
      <c r="B1220" s="300">
        <v>0</v>
      </c>
      <c r="C1220" s="301">
        <v>0</v>
      </c>
      <c r="D1220" s="302"/>
    </row>
    <row r="1221" customHeight="1" spans="1:4">
      <c r="A1221" s="304" t="s">
        <v>1061</v>
      </c>
      <c r="B1221" s="300">
        <v>0</v>
      </c>
      <c r="C1221" s="301">
        <v>20</v>
      </c>
      <c r="D1221" s="302"/>
    </row>
    <row r="1222" customHeight="1" spans="1:4">
      <c r="A1222" s="304" t="s">
        <v>1062</v>
      </c>
      <c r="B1222" s="300">
        <v>0</v>
      </c>
      <c r="C1222" s="301"/>
      <c r="D1222" s="302"/>
    </row>
    <row r="1223" customHeight="1" spans="1:4">
      <c r="A1223" s="304" t="s">
        <v>1063</v>
      </c>
      <c r="B1223" s="300">
        <v>0</v>
      </c>
      <c r="C1223" s="301"/>
      <c r="D1223" s="302"/>
    </row>
    <row r="1224" customHeight="1" spans="1:4">
      <c r="A1224" s="304" t="s">
        <v>827</v>
      </c>
      <c r="B1224" s="300">
        <v>0</v>
      </c>
      <c r="C1224" s="301"/>
      <c r="D1224" s="302"/>
    </row>
    <row r="1225" customHeight="1" spans="1:4">
      <c r="A1225" s="304" t="s">
        <v>1064</v>
      </c>
      <c r="B1225" s="300">
        <v>1866</v>
      </c>
      <c r="C1225" s="301">
        <v>1539</v>
      </c>
      <c r="D1225" s="302">
        <f>+B1225/C1225</f>
        <v>1.21247563352827</v>
      </c>
    </row>
    <row r="1226" customHeight="1" spans="1:4">
      <c r="A1226" s="303" t="s">
        <v>1065</v>
      </c>
      <c r="B1226" s="300">
        <f>SUM(B1227:B1231)</f>
        <v>0</v>
      </c>
      <c r="C1226" s="301">
        <v>0</v>
      </c>
      <c r="D1226" s="302"/>
    </row>
    <row r="1227" customHeight="1" spans="1:4">
      <c r="A1227" s="304" t="s">
        <v>1066</v>
      </c>
      <c r="B1227" s="300">
        <v>0</v>
      </c>
      <c r="C1227" s="301">
        <v>0</v>
      </c>
      <c r="D1227" s="302"/>
    </row>
    <row r="1228" customHeight="1" spans="1:4">
      <c r="A1228" s="304" t="s">
        <v>1067</v>
      </c>
      <c r="B1228" s="300">
        <v>0</v>
      </c>
      <c r="C1228" s="301">
        <v>0</v>
      </c>
      <c r="D1228" s="302"/>
    </row>
    <row r="1229" customHeight="1" spans="1:4">
      <c r="A1229" s="304" t="s">
        <v>1068</v>
      </c>
      <c r="B1229" s="300">
        <v>0</v>
      </c>
      <c r="C1229" s="301">
        <v>0</v>
      </c>
      <c r="D1229" s="302"/>
    </row>
    <row r="1230" customHeight="1" spans="1:4">
      <c r="A1230" s="304" t="s">
        <v>1069</v>
      </c>
      <c r="B1230" s="300">
        <v>0</v>
      </c>
      <c r="C1230" s="301"/>
      <c r="D1230" s="302"/>
    </row>
    <row r="1231" customHeight="1" spans="1:4">
      <c r="A1231" s="304" t="s">
        <v>1070</v>
      </c>
      <c r="B1231" s="300">
        <v>0</v>
      </c>
      <c r="C1231" s="301">
        <v>0</v>
      </c>
      <c r="D1231" s="302"/>
    </row>
    <row r="1232" customHeight="1" spans="1:4">
      <c r="A1232" s="303" t="s">
        <v>1071</v>
      </c>
      <c r="B1232" s="300">
        <f>SUM(B1233:B1237)</f>
        <v>22</v>
      </c>
      <c r="C1232" s="301">
        <v>80</v>
      </c>
      <c r="D1232" s="302">
        <f>+B1232/C1232</f>
        <v>0.275</v>
      </c>
    </row>
    <row r="1233" customHeight="1" spans="1:4">
      <c r="A1233" s="304" t="s">
        <v>1072</v>
      </c>
      <c r="B1233" s="300">
        <v>0</v>
      </c>
      <c r="C1233" s="301">
        <v>0</v>
      </c>
      <c r="D1233" s="302"/>
    </row>
    <row r="1234" customHeight="1" spans="1:4">
      <c r="A1234" s="304" t="s">
        <v>1073</v>
      </c>
      <c r="B1234" s="300">
        <v>0</v>
      </c>
      <c r="C1234" s="301">
        <v>0</v>
      </c>
      <c r="D1234" s="302"/>
    </row>
    <row r="1235" customHeight="1" spans="1:4">
      <c r="A1235" s="304" t="s">
        <v>1074</v>
      </c>
      <c r="B1235" s="300">
        <v>0</v>
      </c>
      <c r="C1235" s="301">
        <v>0</v>
      </c>
      <c r="D1235" s="302"/>
    </row>
    <row r="1236" customHeight="1" spans="1:4">
      <c r="A1236" s="304" t="s">
        <v>1075</v>
      </c>
      <c r="B1236" s="300">
        <v>0</v>
      </c>
      <c r="C1236" s="301">
        <v>0</v>
      </c>
      <c r="D1236" s="302"/>
    </row>
    <row r="1237" customHeight="1" spans="1:4">
      <c r="A1237" s="304" t="s">
        <v>1076</v>
      </c>
      <c r="B1237" s="300">
        <v>22</v>
      </c>
      <c r="C1237" s="301">
        <v>80</v>
      </c>
      <c r="D1237" s="302"/>
    </row>
    <row r="1238" customHeight="1" spans="1:4">
      <c r="A1238" s="303" t="s">
        <v>1077</v>
      </c>
      <c r="B1238" s="300">
        <f>SUM(B1239:B1250)</f>
        <v>0</v>
      </c>
      <c r="C1238" s="301">
        <v>257</v>
      </c>
      <c r="D1238" s="302">
        <f>+B1238/C1238</f>
        <v>0</v>
      </c>
    </row>
    <row r="1239" customHeight="1" spans="1:4">
      <c r="A1239" s="304" t="s">
        <v>1078</v>
      </c>
      <c r="B1239" s="300">
        <v>0</v>
      </c>
      <c r="C1239" s="301">
        <v>0</v>
      </c>
      <c r="D1239" s="302"/>
    </row>
    <row r="1240" customHeight="1" spans="1:4">
      <c r="A1240" s="304" t="s">
        <v>1079</v>
      </c>
      <c r="B1240" s="300">
        <v>0</v>
      </c>
      <c r="C1240" s="301">
        <v>0</v>
      </c>
      <c r="D1240" s="302"/>
    </row>
    <row r="1241" customHeight="1" spans="1:4">
      <c r="A1241" s="304" t="s">
        <v>1080</v>
      </c>
      <c r="B1241" s="300">
        <v>0</v>
      </c>
      <c r="C1241" s="301">
        <v>0</v>
      </c>
      <c r="D1241" s="302"/>
    </row>
    <row r="1242" customHeight="1" spans="1:4">
      <c r="A1242" s="304" t="s">
        <v>1081</v>
      </c>
      <c r="B1242" s="300">
        <v>0</v>
      </c>
      <c r="C1242" s="301">
        <v>0</v>
      </c>
      <c r="D1242" s="302"/>
    </row>
    <row r="1243" customHeight="1" spans="1:4">
      <c r="A1243" s="304" t="s">
        <v>1082</v>
      </c>
      <c r="B1243" s="300">
        <v>0</v>
      </c>
      <c r="C1243" s="301">
        <v>0</v>
      </c>
      <c r="D1243" s="302"/>
    </row>
    <row r="1244" customHeight="1" spans="1:4">
      <c r="A1244" s="304" t="s">
        <v>1083</v>
      </c>
      <c r="B1244" s="300">
        <v>0</v>
      </c>
      <c r="C1244" s="301">
        <v>0</v>
      </c>
      <c r="D1244" s="302"/>
    </row>
    <row r="1245" customHeight="1" spans="1:4">
      <c r="A1245" s="304" t="s">
        <v>1084</v>
      </c>
      <c r="B1245" s="300">
        <v>0</v>
      </c>
      <c r="C1245" s="301">
        <v>0</v>
      </c>
      <c r="D1245" s="302"/>
    </row>
    <row r="1246" customHeight="1" spans="1:4">
      <c r="A1246" s="304" t="s">
        <v>1085</v>
      </c>
      <c r="B1246" s="300">
        <v>0</v>
      </c>
      <c r="C1246" s="301">
        <v>0</v>
      </c>
      <c r="D1246" s="302"/>
    </row>
    <row r="1247" customHeight="1" spans="1:4">
      <c r="A1247" s="304" t="s">
        <v>1086</v>
      </c>
      <c r="B1247" s="300">
        <v>0</v>
      </c>
      <c r="C1247" s="301">
        <v>0</v>
      </c>
      <c r="D1247" s="302"/>
    </row>
    <row r="1248" customHeight="1" spans="1:4">
      <c r="A1248" s="304" t="s">
        <v>1087</v>
      </c>
      <c r="B1248" s="300">
        <v>0</v>
      </c>
      <c r="C1248" s="301">
        <v>0</v>
      </c>
      <c r="D1248" s="302"/>
    </row>
    <row r="1249" customHeight="1" spans="1:4">
      <c r="A1249" s="304" t="s">
        <v>1088</v>
      </c>
      <c r="B1249" s="300">
        <v>0</v>
      </c>
      <c r="C1249" s="301">
        <v>257</v>
      </c>
      <c r="D1249" s="302">
        <f>+B1249/C1249</f>
        <v>0</v>
      </c>
    </row>
    <row r="1250" customHeight="1" spans="1:4">
      <c r="A1250" s="304" t="s">
        <v>1089</v>
      </c>
      <c r="B1250" s="300">
        <v>0</v>
      </c>
      <c r="C1250" s="301">
        <v>0</v>
      </c>
      <c r="D1250" s="302"/>
    </row>
    <row r="1251" customHeight="1" spans="1:4">
      <c r="A1251" s="303" t="s">
        <v>1090</v>
      </c>
      <c r="B1251" s="300">
        <f>SUM(B1252,B1263,B1269,B1275,B1283,B1296,B1300,B1304)</f>
        <v>5208</v>
      </c>
      <c r="C1251" s="301">
        <v>7274</v>
      </c>
      <c r="D1251" s="302">
        <f>+B1251/C1251</f>
        <v>0.715974704426725</v>
      </c>
    </row>
    <row r="1252" customHeight="1" spans="1:4">
      <c r="A1252" s="303" t="s">
        <v>1091</v>
      </c>
      <c r="B1252" s="300">
        <f>SUM(B1253:B1262)</f>
        <v>1049</v>
      </c>
      <c r="C1252" s="301">
        <v>1254</v>
      </c>
      <c r="D1252" s="302">
        <f>+B1252/C1252</f>
        <v>0.83652312599681</v>
      </c>
    </row>
    <row r="1253" customHeight="1" spans="1:4">
      <c r="A1253" s="304" t="s">
        <v>126</v>
      </c>
      <c r="B1253" s="300">
        <v>515</v>
      </c>
      <c r="C1253" s="301">
        <v>564</v>
      </c>
      <c r="D1253" s="302">
        <f>+B1253/C1253</f>
        <v>0.913120567375887</v>
      </c>
    </row>
    <row r="1254" customHeight="1" spans="1:4">
      <c r="A1254" s="304" t="s">
        <v>127</v>
      </c>
      <c r="B1254" s="300">
        <v>0</v>
      </c>
      <c r="C1254" s="301">
        <v>0</v>
      </c>
      <c r="D1254" s="302"/>
    </row>
    <row r="1255" customHeight="1" spans="1:4">
      <c r="A1255" s="304" t="s">
        <v>128</v>
      </c>
      <c r="B1255" s="300">
        <v>0</v>
      </c>
      <c r="C1255" s="301">
        <v>0</v>
      </c>
      <c r="D1255" s="302"/>
    </row>
    <row r="1256" customHeight="1" spans="1:4">
      <c r="A1256" s="304" t="s">
        <v>1092</v>
      </c>
      <c r="B1256" s="300">
        <v>25</v>
      </c>
      <c r="C1256" s="301">
        <v>30</v>
      </c>
      <c r="D1256" s="302"/>
    </row>
    <row r="1257" customHeight="1" spans="1:4">
      <c r="A1257" s="304" t="s">
        <v>1093</v>
      </c>
      <c r="B1257" s="300">
        <v>0</v>
      </c>
      <c r="C1257" s="301">
        <v>0</v>
      </c>
      <c r="D1257" s="302"/>
    </row>
    <row r="1258" customHeight="1" spans="1:4">
      <c r="A1258" s="304" t="s">
        <v>1094</v>
      </c>
      <c r="B1258" s="300">
        <v>265</v>
      </c>
      <c r="C1258" s="301">
        <v>218</v>
      </c>
      <c r="D1258" s="302">
        <f>+B1258/C1258</f>
        <v>1.21559633027523</v>
      </c>
    </row>
    <row r="1259" customHeight="1" spans="1:4">
      <c r="A1259" s="304" t="s">
        <v>1095</v>
      </c>
      <c r="B1259" s="300">
        <v>30</v>
      </c>
      <c r="C1259" s="301">
        <v>0</v>
      </c>
      <c r="D1259" s="302"/>
    </row>
    <row r="1260" customHeight="1" spans="1:4">
      <c r="A1260" s="304" t="s">
        <v>1096</v>
      </c>
      <c r="B1260" s="300">
        <v>0</v>
      </c>
      <c r="C1260" s="301">
        <v>115</v>
      </c>
      <c r="D1260" s="302"/>
    </row>
    <row r="1261" customHeight="1" spans="1:4">
      <c r="A1261" s="304" t="s">
        <v>135</v>
      </c>
      <c r="B1261" s="300">
        <v>0</v>
      </c>
      <c r="C1261" s="301">
        <v>0</v>
      </c>
      <c r="D1261" s="302"/>
    </row>
    <row r="1262" customHeight="1" spans="1:4">
      <c r="A1262" s="304" t="s">
        <v>1097</v>
      </c>
      <c r="B1262" s="300">
        <v>214</v>
      </c>
      <c r="C1262" s="301">
        <v>327</v>
      </c>
      <c r="D1262" s="302">
        <f>+B1262/C1262</f>
        <v>0.654434250764526</v>
      </c>
    </row>
    <row r="1263" customHeight="1" spans="1:4">
      <c r="A1263" s="303" t="s">
        <v>1098</v>
      </c>
      <c r="B1263" s="300">
        <f>SUM(B1264:B1268)</f>
        <v>758</v>
      </c>
      <c r="C1263" s="301">
        <v>877</v>
      </c>
      <c r="D1263" s="302">
        <f>+B1263/C1263</f>
        <v>0.864310148232611</v>
      </c>
    </row>
    <row r="1264" customHeight="1" spans="1:4">
      <c r="A1264" s="304" t="s">
        <v>126</v>
      </c>
      <c r="B1264" s="300">
        <v>0</v>
      </c>
      <c r="C1264" s="301">
        <v>0</v>
      </c>
      <c r="D1264" s="302"/>
    </row>
    <row r="1265" customHeight="1" spans="1:4">
      <c r="A1265" s="304" t="s">
        <v>127</v>
      </c>
      <c r="B1265" s="300">
        <v>0</v>
      </c>
      <c r="C1265" s="301">
        <v>0</v>
      </c>
      <c r="D1265" s="302"/>
    </row>
    <row r="1266" customHeight="1" spans="1:4">
      <c r="A1266" s="304" t="s">
        <v>128</v>
      </c>
      <c r="B1266" s="300">
        <v>0</v>
      </c>
      <c r="C1266" s="301">
        <v>0</v>
      </c>
      <c r="D1266" s="302"/>
    </row>
    <row r="1267" customHeight="1" spans="1:4">
      <c r="A1267" s="304" t="s">
        <v>1099</v>
      </c>
      <c r="B1267" s="300">
        <v>613</v>
      </c>
      <c r="C1267" s="301">
        <v>644</v>
      </c>
      <c r="D1267" s="302">
        <f>+B1267/C1267</f>
        <v>0.951863354037267</v>
      </c>
    </row>
    <row r="1268" customHeight="1" spans="1:4">
      <c r="A1268" s="304" t="s">
        <v>1100</v>
      </c>
      <c r="B1268" s="300">
        <v>145</v>
      </c>
      <c r="C1268" s="301">
        <v>233</v>
      </c>
      <c r="D1268" s="302"/>
    </row>
    <row r="1269" customHeight="1" spans="1:4">
      <c r="A1269" s="303" t="s">
        <v>1101</v>
      </c>
      <c r="B1269" s="300">
        <f>SUM(B1270:B1274)</f>
        <v>0</v>
      </c>
      <c r="C1269" s="301">
        <v>26</v>
      </c>
      <c r="D1269" s="302"/>
    </row>
    <row r="1270" customHeight="1" spans="1:4">
      <c r="A1270" s="304" t="s">
        <v>126</v>
      </c>
      <c r="B1270" s="300"/>
      <c r="C1270" s="301">
        <v>0</v>
      </c>
      <c r="D1270" s="302"/>
    </row>
    <row r="1271" customHeight="1" spans="1:4">
      <c r="A1271" s="304" t="s">
        <v>127</v>
      </c>
      <c r="B1271" s="300"/>
      <c r="C1271" s="301">
        <v>0</v>
      </c>
      <c r="D1271" s="302"/>
    </row>
    <row r="1272" customHeight="1" spans="1:4">
      <c r="A1272" s="304" t="s">
        <v>128</v>
      </c>
      <c r="B1272" s="300"/>
      <c r="C1272" s="301">
        <v>0</v>
      </c>
      <c r="D1272" s="302"/>
    </row>
    <row r="1273" customHeight="1" spans="1:4">
      <c r="A1273" s="304" t="s">
        <v>1102</v>
      </c>
      <c r="B1273" s="300"/>
      <c r="C1273" s="301">
        <v>0</v>
      </c>
      <c r="D1273" s="302"/>
    </row>
    <row r="1274" customHeight="1" spans="1:4">
      <c r="A1274" s="304" t="s">
        <v>1103</v>
      </c>
      <c r="B1274" s="300"/>
      <c r="C1274" s="301">
        <v>26</v>
      </c>
      <c r="D1274" s="302"/>
    </row>
    <row r="1275" customHeight="1" spans="1:4">
      <c r="A1275" s="303" t="s">
        <v>1104</v>
      </c>
      <c r="B1275" s="300">
        <f>SUM(B1276:B1282)</f>
        <v>2568</v>
      </c>
      <c r="C1275" s="301">
        <v>3591</v>
      </c>
      <c r="D1275" s="302">
        <f>+B1275/C1275</f>
        <v>0.715121136173768</v>
      </c>
    </row>
    <row r="1276" customHeight="1" spans="1:4">
      <c r="A1276" s="304" t="s">
        <v>126</v>
      </c>
      <c r="B1276" s="300">
        <v>0</v>
      </c>
      <c r="C1276" s="301">
        <v>0</v>
      </c>
      <c r="D1276" s="302"/>
    </row>
    <row r="1277" customHeight="1" spans="1:4">
      <c r="A1277" s="304" t="s">
        <v>127</v>
      </c>
      <c r="B1277" s="300">
        <v>0</v>
      </c>
      <c r="C1277" s="301">
        <v>0</v>
      </c>
      <c r="D1277" s="302"/>
    </row>
    <row r="1278" customHeight="1" spans="1:4">
      <c r="A1278" s="304" t="s">
        <v>128</v>
      </c>
      <c r="B1278" s="300">
        <v>0</v>
      </c>
      <c r="C1278" s="301">
        <v>0</v>
      </c>
      <c r="D1278" s="302"/>
    </row>
    <row r="1279" customHeight="1" spans="1:4">
      <c r="A1279" s="304" t="s">
        <v>1105</v>
      </c>
      <c r="B1279" s="300">
        <v>0</v>
      </c>
      <c r="C1279" s="301">
        <v>0</v>
      </c>
      <c r="D1279" s="302"/>
    </row>
    <row r="1280" customHeight="1" spans="1:4">
      <c r="A1280" s="304" t="s">
        <v>1106</v>
      </c>
      <c r="B1280" s="300">
        <v>0</v>
      </c>
      <c r="C1280" s="301">
        <v>0</v>
      </c>
      <c r="D1280" s="302"/>
    </row>
    <row r="1281" customHeight="1" spans="1:4">
      <c r="A1281" s="304" t="s">
        <v>135</v>
      </c>
      <c r="B1281" s="300">
        <v>0</v>
      </c>
      <c r="C1281" s="301">
        <v>0</v>
      </c>
      <c r="D1281" s="302"/>
    </row>
    <row r="1282" customHeight="1" spans="1:4">
      <c r="A1282" s="304" t="s">
        <v>1107</v>
      </c>
      <c r="B1282" s="300">
        <v>2568</v>
      </c>
      <c r="C1282" s="301">
        <v>3591</v>
      </c>
      <c r="D1282" s="302">
        <f>+B1282/C1282</f>
        <v>0.715121136173768</v>
      </c>
    </row>
    <row r="1283" customHeight="1" spans="1:4">
      <c r="A1283" s="303" t="s">
        <v>1108</v>
      </c>
      <c r="B1283" s="300">
        <f>SUM(B1284:B1295)</f>
        <v>52</v>
      </c>
      <c r="C1283" s="301">
        <v>39</v>
      </c>
      <c r="D1283" s="302">
        <f>+B1283/C1283</f>
        <v>1.33333333333333</v>
      </c>
    </row>
    <row r="1284" customHeight="1" spans="1:4">
      <c r="A1284" s="304" t="s">
        <v>126</v>
      </c>
      <c r="B1284" s="300">
        <v>19</v>
      </c>
      <c r="C1284" s="301">
        <v>17</v>
      </c>
      <c r="D1284" s="302">
        <f>+B1284/C1284</f>
        <v>1.11764705882353</v>
      </c>
    </row>
    <row r="1285" customHeight="1" spans="1:4">
      <c r="A1285" s="304" t="s">
        <v>127</v>
      </c>
      <c r="B1285" s="300">
        <v>0</v>
      </c>
      <c r="C1285" s="301">
        <v>0</v>
      </c>
      <c r="D1285" s="302"/>
    </row>
    <row r="1286" customHeight="1" spans="1:4">
      <c r="A1286" s="304" t="s">
        <v>128</v>
      </c>
      <c r="B1286" s="300">
        <v>0</v>
      </c>
      <c r="C1286" s="301">
        <v>0</v>
      </c>
      <c r="D1286" s="302"/>
    </row>
    <row r="1287" customHeight="1" spans="1:4">
      <c r="A1287" s="304" t="s">
        <v>1109</v>
      </c>
      <c r="B1287" s="300">
        <v>13</v>
      </c>
      <c r="C1287" s="301">
        <v>2</v>
      </c>
      <c r="D1287" s="302">
        <f t="shared" ref="D1287:D1313" si="8">+B1287/C1287</f>
        <v>6.5</v>
      </c>
    </row>
    <row r="1288" customHeight="1" spans="1:4">
      <c r="A1288" s="304" t="s">
        <v>1110</v>
      </c>
      <c r="B1288" s="300">
        <v>0</v>
      </c>
      <c r="C1288" s="301">
        <v>0</v>
      </c>
      <c r="D1288" s="302"/>
    </row>
    <row r="1289" customHeight="1" spans="1:4">
      <c r="A1289" s="304" t="s">
        <v>1111</v>
      </c>
      <c r="B1289" s="300">
        <v>20</v>
      </c>
      <c r="C1289" s="301">
        <v>20</v>
      </c>
      <c r="D1289" s="302"/>
    </row>
    <row r="1290" customHeight="1" spans="1:4">
      <c r="A1290" s="304" t="s">
        <v>1112</v>
      </c>
      <c r="B1290" s="300">
        <v>0</v>
      </c>
      <c r="C1290" s="301">
        <v>0</v>
      </c>
      <c r="D1290" s="302"/>
    </row>
    <row r="1291" customHeight="1" spans="1:4">
      <c r="A1291" s="304" t="s">
        <v>1113</v>
      </c>
      <c r="B1291" s="300">
        <v>0</v>
      </c>
      <c r="C1291" s="301">
        <v>0</v>
      </c>
      <c r="D1291" s="302"/>
    </row>
    <row r="1292" customHeight="1" spans="1:4">
      <c r="A1292" s="304" t="s">
        <v>1114</v>
      </c>
      <c r="B1292" s="300">
        <v>0</v>
      </c>
      <c r="C1292" s="301">
        <v>0</v>
      </c>
      <c r="D1292" s="302"/>
    </row>
    <row r="1293" customHeight="1" spans="1:4">
      <c r="A1293" s="304" t="s">
        <v>1115</v>
      </c>
      <c r="B1293" s="300">
        <v>0</v>
      </c>
      <c r="C1293" s="301">
        <v>0</v>
      </c>
      <c r="D1293" s="302"/>
    </row>
    <row r="1294" customHeight="1" spans="1:4">
      <c r="A1294" s="304" t="s">
        <v>1116</v>
      </c>
      <c r="B1294" s="300">
        <v>0</v>
      </c>
      <c r="C1294" s="301">
        <v>0</v>
      </c>
      <c r="D1294" s="302"/>
    </row>
    <row r="1295" customHeight="1" spans="1:4">
      <c r="A1295" s="304" t="s">
        <v>1117</v>
      </c>
      <c r="B1295" s="300">
        <v>0</v>
      </c>
      <c r="C1295" s="301">
        <v>0</v>
      </c>
      <c r="D1295" s="302"/>
    </row>
    <row r="1296" customHeight="1" spans="1:4">
      <c r="A1296" s="303" t="s">
        <v>1118</v>
      </c>
      <c r="B1296" s="300">
        <f>SUM(B1297:B1299)</f>
        <v>335</v>
      </c>
      <c r="C1296" s="301">
        <v>415</v>
      </c>
      <c r="D1296" s="302">
        <f t="shared" si="8"/>
        <v>0.807228915662651</v>
      </c>
    </row>
    <row r="1297" customHeight="1" spans="1:4">
      <c r="A1297" s="304" t="s">
        <v>1119</v>
      </c>
      <c r="B1297" s="300">
        <v>335</v>
      </c>
      <c r="C1297" s="301">
        <v>395</v>
      </c>
      <c r="D1297" s="302">
        <f t="shared" si="8"/>
        <v>0.848101265822785</v>
      </c>
    </row>
    <row r="1298" customHeight="1" spans="1:4">
      <c r="A1298" s="304" t="s">
        <v>1120</v>
      </c>
      <c r="B1298" s="300">
        <v>0</v>
      </c>
      <c r="C1298" s="301">
        <v>0</v>
      </c>
      <c r="D1298" s="302"/>
    </row>
    <row r="1299" customHeight="1" spans="1:4">
      <c r="A1299" s="304" t="s">
        <v>1121</v>
      </c>
      <c r="B1299" s="300">
        <v>0</v>
      </c>
      <c r="C1299" s="301">
        <v>20</v>
      </c>
      <c r="D1299" s="302"/>
    </row>
    <row r="1300" customHeight="1" spans="1:4">
      <c r="A1300" s="303" t="s">
        <v>1122</v>
      </c>
      <c r="B1300" s="300">
        <f>SUM(B1301:B1303)</f>
        <v>348</v>
      </c>
      <c r="C1300" s="301">
        <v>976</v>
      </c>
      <c r="D1300" s="302">
        <f t="shared" si="8"/>
        <v>0.35655737704918</v>
      </c>
    </row>
    <row r="1301" customHeight="1" spans="1:4">
      <c r="A1301" s="304" t="s">
        <v>1123</v>
      </c>
      <c r="B1301" s="300">
        <v>348</v>
      </c>
      <c r="C1301" s="301">
        <v>40</v>
      </c>
      <c r="D1301" s="302">
        <f t="shared" si="8"/>
        <v>8.7</v>
      </c>
    </row>
    <row r="1302" customHeight="1" spans="1:4">
      <c r="A1302" s="304" t="s">
        <v>1124</v>
      </c>
      <c r="B1302" s="300">
        <v>0</v>
      </c>
      <c r="C1302" s="301">
        <v>0</v>
      </c>
      <c r="D1302" s="302"/>
    </row>
    <row r="1303" customHeight="1" spans="1:4">
      <c r="A1303" s="304" t="s">
        <v>1125</v>
      </c>
      <c r="B1303" s="300">
        <v>0</v>
      </c>
      <c r="C1303" s="301">
        <v>936</v>
      </c>
      <c r="D1303" s="302">
        <f t="shared" si="8"/>
        <v>0</v>
      </c>
    </row>
    <row r="1304" customHeight="1" spans="1:4">
      <c r="A1304" s="303" t="s">
        <v>1126</v>
      </c>
      <c r="B1304" s="300">
        <f>B1305</f>
        <v>98</v>
      </c>
      <c r="C1304" s="300">
        <v>96</v>
      </c>
      <c r="D1304" s="302">
        <f t="shared" si="8"/>
        <v>1.02083333333333</v>
      </c>
    </row>
    <row r="1305" customHeight="1" spans="1:4">
      <c r="A1305" s="304" t="s">
        <v>1127</v>
      </c>
      <c r="B1305" s="300">
        <v>98</v>
      </c>
      <c r="C1305" s="301">
        <v>96</v>
      </c>
      <c r="D1305" s="302">
        <f t="shared" si="8"/>
        <v>1.02083333333333</v>
      </c>
    </row>
    <row r="1306" customHeight="1" spans="1:4">
      <c r="A1306" s="303" t="s">
        <v>1128</v>
      </c>
      <c r="B1306" s="300">
        <f>B1307</f>
        <v>4426</v>
      </c>
      <c r="C1306" s="301">
        <v>5408</v>
      </c>
      <c r="D1306" s="302">
        <f t="shared" si="8"/>
        <v>0.818417159763314</v>
      </c>
    </row>
    <row r="1307" customHeight="1" spans="1:4">
      <c r="A1307" s="303" t="s">
        <v>1129</v>
      </c>
      <c r="B1307" s="300">
        <f>B1308</f>
        <v>4426</v>
      </c>
      <c r="C1307" s="301">
        <v>5408</v>
      </c>
      <c r="D1307" s="302">
        <f t="shared" si="8"/>
        <v>0.818417159763314</v>
      </c>
    </row>
    <row r="1308" customHeight="1" spans="1:4">
      <c r="A1308" s="304" t="s">
        <v>1130</v>
      </c>
      <c r="B1308" s="300">
        <v>4426</v>
      </c>
      <c r="C1308" s="301">
        <v>5408</v>
      </c>
      <c r="D1308" s="302">
        <f t="shared" si="8"/>
        <v>0.818417159763314</v>
      </c>
    </row>
    <row r="1309" customHeight="1" spans="1:4">
      <c r="A1309" s="303" t="s">
        <v>1131</v>
      </c>
      <c r="B1309" s="300">
        <f>SUM(B1310,B1311,B1316)</f>
        <v>10502</v>
      </c>
      <c r="C1309" s="301">
        <v>9897</v>
      </c>
      <c r="D1309" s="302">
        <f t="shared" si="8"/>
        <v>1.061129635243</v>
      </c>
    </row>
    <row r="1310" customHeight="1" spans="1:4">
      <c r="A1310" s="303" t="s">
        <v>1132</v>
      </c>
      <c r="B1310" s="300">
        <v>0</v>
      </c>
      <c r="C1310" s="301">
        <v>0</v>
      </c>
      <c r="D1310" s="302"/>
    </row>
    <row r="1311" customHeight="1" spans="1:4">
      <c r="A1311" s="303" t="s">
        <v>1133</v>
      </c>
      <c r="B1311" s="300">
        <v>0</v>
      </c>
      <c r="C1311" s="301">
        <v>0</v>
      </c>
      <c r="D1311" s="302"/>
    </row>
    <row r="1312" customHeight="1" spans="1:4">
      <c r="A1312" s="304" t="s">
        <v>1134</v>
      </c>
      <c r="B1312" s="300">
        <v>0</v>
      </c>
      <c r="C1312" s="301"/>
      <c r="D1312" s="302"/>
    </row>
    <row r="1313" customHeight="1" spans="1:4">
      <c r="A1313" s="304" t="s">
        <v>1135</v>
      </c>
      <c r="B1313" s="300">
        <v>0</v>
      </c>
      <c r="C1313" s="301"/>
      <c r="D1313" s="302"/>
    </row>
    <row r="1314" customHeight="1" spans="1:4">
      <c r="A1314" s="304" t="s">
        <v>1136</v>
      </c>
      <c r="B1314" s="300">
        <v>0</v>
      </c>
      <c r="C1314" s="301"/>
      <c r="D1314" s="302"/>
    </row>
    <row r="1315" customHeight="1" spans="1:4">
      <c r="A1315" s="304" t="s">
        <v>1137</v>
      </c>
      <c r="B1315" s="300">
        <v>0</v>
      </c>
      <c r="C1315" s="301"/>
      <c r="D1315" s="302"/>
    </row>
    <row r="1316" customHeight="1" spans="1:4">
      <c r="A1316" s="303" t="s">
        <v>1138</v>
      </c>
      <c r="B1316" s="300">
        <f>SUM(B1317:B1320)</f>
        <v>10502</v>
      </c>
      <c r="C1316" s="301">
        <v>9897</v>
      </c>
      <c r="D1316" s="302">
        <f>+B1316/C1316</f>
        <v>1.061129635243</v>
      </c>
    </row>
    <row r="1317" customHeight="1" spans="1:4">
      <c r="A1317" s="304" t="s">
        <v>1139</v>
      </c>
      <c r="B1317" s="300">
        <v>10502</v>
      </c>
      <c r="C1317" s="301">
        <v>9897</v>
      </c>
      <c r="D1317" s="302">
        <f>+B1317/C1317</f>
        <v>1.061129635243</v>
      </c>
    </row>
    <row r="1318" customHeight="1" spans="1:4">
      <c r="A1318" s="304" t="s">
        <v>1140</v>
      </c>
      <c r="B1318" s="300">
        <v>0</v>
      </c>
      <c r="C1318" s="301">
        <v>0</v>
      </c>
      <c r="D1318" s="302"/>
    </row>
    <row r="1319" customHeight="1" spans="1:4">
      <c r="A1319" s="304" t="s">
        <v>1141</v>
      </c>
      <c r="B1319" s="300">
        <v>0</v>
      </c>
      <c r="C1319" s="301">
        <v>0</v>
      </c>
      <c r="D1319" s="302"/>
    </row>
    <row r="1320" customHeight="1" spans="1:4">
      <c r="A1320" s="304" t="s">
        <v>1142</v>
      </c>
      <c r="B1320" s="300">
        <v>0</v>
      </c>
      <c r="C1320" s="301">
        <v>0</v>
      </c>
      <c r="D1320" s="302"/>
    </row>
    <row r="1321" customHeight="1" spans="1:4">
      <c r="A1321" s="303" t="s">
        <v>1143</v>
      </c>
      <c r="B1321" s="300">
        <f>B1322+B1323+B1324</f>
        <v>0</v>
      </c>
      <c r="C1321" s="301">
        <v>0</v>
      </c>
      <c r="D1321" s="302"/>
    </row>
    <row r="1322" customHeight="1" spans="1:4">
      <c r="A1322" s="303" t="s">
        <v>1144</v>
      </c>
      <c r="B1322" s="300">
        <v>0</v>
      </c>
      <c r="C1322" s="301">
        <v>0</v>
      </c>
      <c r="D1322" s="302"/>
    </row>
    <row r="1323" customHeight="1" spans="1:4">
      <c r="A1323" s="303" t="s">
        <v>1145</v>
      </c>
      <c r="B1323" s="300">
        <v>0</v>
      </c>
      <c r="C1323" s="301">
        <v>0</v>
      </c>
      <c r="D1323" s="302"/>
    </row>
    <row r="1324" customHeight="1" spans="1:4">
      <c r="A1324" s="303" t="s">
        <v>1146</v>
      </c>
      <c r="B1324" s="300">
        <v>0</v>
      </c>
      <c r="C1324" s="301">
        <v>0</v>
      </c>
      <c r="D1324" s="302"/>
    </row>
  </sheetData>
  <autoFilter xmlns:etc="http://www.wps.cn/officeDocument/2017/etCustomData" ref="A4:D1324" etc:filterBottomFollowUsedRange="0">
    <extLst/>
  </autoFilter>
  <mergeCells count="2">
    <mergeCell ref="A2:D2"/>
    <mergeCell ref="A3:D3"/>
  </mergeCells>
  <printOptions horizontalCentered="1"/>
  <pageMargins left="0.708661417322835" right="0.708661417322835" top="0.748031496062992" bottom="0.748031496062992" header="0.31496062992126" footer="0.31496062992126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57"/>
  <sheetViews>
    <sheetView showGridLines="0" workbookViewId="0">
      <pane ySplit="4" topLeftCell="A5" activePane="bottomLeft" state="frozen"/>
      <selection/>
      <selection pane="bottomLeft" activeCell="B54" sqref="B54"/>
    </sheetView>
  </sheetViews>
  <sheetFormatPr defaultColWidth="9" defaultRowHeight="24.9" customHeight="1" outlineLevelCol="1"/>
  <cols>
    <col min="1" max="1" width="47.3333333333333" style="29" customWidth="1"/>
    <col min="2" max="2" width="33.225" style="277" customWidth="1"/>
  </cols>
  <sheetData>
    <row r="1" customHeight="1" spans="1:2">
      <c r="A1" s="254" t="s">
        <v>1147</v>
      </c>
      <c r="B1" s="278"/>
    </row>
    <row r="2" ht="37.5" customHeight="1" spans="1:2">
      <c r="A2" s="157" t="s">
        <v>1148</v>
      </c>
      <c r="B2" s="279"/>
    </row>
    <row r="3" customHeight="1" spans="1:2">
      <c r="A3" s="280" t="s">
        <v>119</v>
      </c>
      <c r="B3" s="281"/>
    </row>
    <row r="4" customHeight="1" spans="1:2">
      <c r="A4" s="282" t="s">
        <v>79</v>
      </c>
      <c r="B4" s="283" t="s">
        <v>1149</v>
      </c>
    </row>
    <row r="5" customHeight="1" spans="1:2">
      <c r="A5" s="284" t="s">
        <v>1150</v>
      </c>
      <c r="B5" s="285">
        <v>687755.46</v>
      </c>
    </row>
    <row r="6" customHeight="1" spans="1:2">
      <c r="A6" s="286" t="s">
        <v>1151</v>
      </c>
      <c r="B6" s="285">
        <v>113836.27</v>
      </c>
    </row>
    <row r="7" customHeight="1" spans="1:2">
      <c r="A7" s="284" t="s">
        <v>1152</v>
      </c>
      <c r="B7" s="285">
        <v>44707.97</v>
      </c>
    </row>
    <row r="8" customHeight="1" spans="1:2">
      <c r="A8" s="284" t="s">
        <v>1153</v>
      </c>
      <c r="B8" s="285">
        <v>14140.69</v>
      </c>
    </row>
    <row r="9" customHeight="1" spans="1:2">
      <c r="A9" s="284" t="s">
        <v>1154</v>
      </c>
      <c r="B9" s="285">
        <v>5093.79</v>
      </c>
    </row>
    <row r="10" customHeight="1" spans="1:2">
      <c r="A10" s="284" t="s">
        <v>1155</v>
      </c>
      <c r="B10" s="285">
        <v>49893.83</v>
      </c>
    </row>
    <row r="11" customHeight="1" spans="1:2">
      <c r="A11" s="286" t="s">
        <v>1156</v>
      </c>
      <c r="B11" s="285">
        <v>171382.32</v>
      </c>
    </row>
    <row r="12" customHeight="1" spans="1:2">
      <c r="A12" s="284" t="s">
        <v>1157</v>
      </c>
      <c r="B12" s="285">
        <v>8018.84</v>
      </c>
    </row>
    <row r="13" customHeight="1" spans="1:2">
      <c r="A13" s="284" t="s">
        <v>1158</v>
      </c>
      <c r="B13" s="285">
        <v>266.63</v>
      </c>
    </row>
    <row r="14" customHeight="1" spans="1:2">
      <c r="A14" s="284" t="s">
        <v>1159</v>
      </c>
      <c r="B14" s="285">
        <v>486.21</v>
      </c>
    </row>
    <row r="15" customHeight="1" spans="1:2">
      <c r="A15" s="284" t="s">
        <v>1160</v>
      </c>
      <c r="B15" s="285">
        <v>12.45</v>
      </c>
    </row>
    <row r="16" customHeight="1" spans="1:2">
      <c r="A16" s="284" t="s">
        <v>1161</v>
      </c>
      <c r="B16" s="285">
        <v>698.16</v>
      </c>
    </row>
    <row r="17" customHeight="1" spans="1:2">
      <c r="A17" s="284" t="s">
        <v>1162</v>
      </c>
      <c r="B17" s="285">
        <v>481.51</v>
      </c>
    </row>
    <row r="18" customHeight="1" spans="1:2">
      <c r="A18" s="284" t="s">
        <v>1163</v>
      </c>
      <c r="B18" s="285">
        <v>613.83</v>
      </c>
    </row>
    <row r="19" customHeight="1" spans="1:2">
      <c r="A19" s="284" t="s">
        <v>1164</v>
      </c>
      <c r="B19" s="285">
        <v>1441.25</v>
      </c>
    </row>
    <row r="20" customHeight="1" spans="1:2">
      <c r="A20" s="284" t="s">
        <v>1165</v>
      </c>
      <c r="B20" s="285">
        <v>159363.43</v>
      </c>
    </row>
    <row r="21" customHeight="1" spans="1:2">
      <c r="A21" s="286" t="s">
        <v>1166</v>
      </c>
      <c r="B21" s="285">
        <v>62146.4</v>
      </c>
    </row>
    <row r="22" customHeight="1" spans="1:2">
      <c r="A22" s="284" t="s">
        <v>1167</v>
      </c>
      <c r="B22" s="285">
        <v>600</v>
      </c>
    </row>
    <row r="23" customHeight="1" spans="1:2">
      <c r="A23" s="284" t="s">
        <v>1168</v>
      </c>
      <c r="B23" s="285">
        <v>2575.03</v>
      </c>
    </row>
    <row r="24" customHeight="1" spans="1:2">
      <c r="A24" s="284" t="s">
        <v>1169</v>
      </c>
      <c r="B24" s="285">
        <v>0.38</v>
      </c>
    </row>
    <row r="25" customHeight="1" spans="1:2">
      <c r="A25" s="284" t="s">
        <v>1170</v>
      </c>
      <c r="B25" s="285">
        <v>110</v>
      </c>
    </row>
    <row r="26" customHeight="1" spans="1:2">
      <c r="A26" s="284" t="s">
        <v>1171</v>
      </c>
      <c r="B26" s="285">
        <v>98.57</v>
      </c>
    </row>
    <row r="27" customHeight="1" spans="1:2">
      <c r="A27" s="284" t="s">
        <v>1172</v>
      </c>
      <c r="B27" s="285">
        <v>81</v>
      </c>
    </row>
    <row r="28" customHeight="1" spans="1:2">
      <c r="A28" s="284" t="s">
        <v>1173</v>
      </c>
      <c r="B28" s="285">
        <v>58681.42</v>
      </c>
    </row>
    <row r="29" customHeight="1" spans="1:2">
      <c r="A29" s="286" t="s">
        <v>1174</v>
      </c>
      <c r="B29" s="285">
        <v>7712.37</v>
      </c>
    </row>
    <row r="30" customHeight="1" spans="1:2">
      <c r="A30" s="284" t="s">
        <v>1168</v>
      </c>
      <c r="B30" s="285">
        <v>72.78</v>
      </c>
    </row>
    <row r="31" customHeight="1" spans="1:2">
      <c r="A31" s="284" t="s">
        <v>1171</v>
      </c>
      <c r="B31" s="285">
        <v>16.17</v>
      </c>
    </row>
    <row r="32" customHeight="1" spans="1:2">
      <c r="A32" s="284" t="s">
        <v>1173</v>
      </c>
      <c r="B32" s="285">
        <v>7623.42</v>
      </c>
    </row>
    <row r="33" customHeight="1" spans="1:2">
      <c r="A33" s="286" t="s">
        <v>1175</v>
      </c>
      <c r="B33" s="285">
        <v>86871.02</v>
      </c>
    </row>
    <row r="34" customHeight="1" spans="1:2">
      <c r="A34" s="284" t="s">
        <v>1176</v>
      </c>
      <c r="B34" s="285">
        <v>60242.72</v>
      </c>
    </row>
    <row r="35" customHeight="1" spans="1:2">
      <c r="A35" s="284" t="s">
        <v>1177</v>
      </c>
      <c r="B35" s="285">
        <v>21370.44</v>
      </c>
    </row>
    <row r="36" customHeight="1" spans="1:2">
      <c r="A36" s="284" t="s">
        <v>1178</v>
      </c>
      <c r="B36" s="285">
        <v>5257.87</v>
      </c>
    </row>
    <row r="37" customHeight="1" spans="1:2">
      <c r="A37" s="286" t="s">
        <v>1179</v>
      </c>
      <c r="B37" s="285">
        <v>3318.3</v>
      </c>
    </row>
    <row r="38" customHeight="1" spans="1:2">
      <c r="A38" s="284" t="s">
        <v>1180</v>
      </c>
      <c r="B38" s="285">
        <v>3318.3</v>
      </c>
    </row>
    <row r="39" customHeight="1" spans="1:2">
      <c r="A39" s="286" t="s">
        <v>1181</v>
      </c>
      <c r="B39" s="285">
        <v>9560.04</v>
      </c>
    </row>
    <row r="40" customHeight="1" spans="1:2">
      <c r="A40" s="284" t="s">
        <v>1182</v>
      </c>
      <c r="B40" s="285">
        <v>371.82</v>
      </c>
    </row>
    <row r="41" customHeight="1" spans="1:2">
      <c r="A41" s="284" t="s">
        <v>1183</v>
      </c>
      <c r="B41" s="285">
        <v>9188.22</v>
      </c>
    </row>
    <row r="42" customHeight="1" spans="1:2">
      <c r="A42" s="286" t="s">
        <v>1184</v>
      </c>
      <c r="B42" s="285">
        <v>954</v>
      </c>
    </row>
    <row r="43" customHeight="1" spans="1:2">
      <c r="A43" s="284" t="s">
        <v>1185</v>
      </c>
      <c r="B43" s="285">
        <v>954</v>
      </c>
    </row>
    <row r="44" customHeight="1" spans="1:2">
      <c r="A44" s="286" t="s">
        <v>1186</v>
      </c>
      <c r="B44" s="285">
        <v>80501.39</v>
      </c>
    </row>
    <row r="45" customHeight="1" spans="1:2">
      <c r="A45" s="284" t="s">
        <v>1187</v>
      </c>
      <c r="B45" s="285">
        <v>8845.23</v>
      </c>
    </row>
    <row r="46" customHeight="1" spans="1:2">
      <c r="A46" s="284" t="s">
        <v>1188</v>
      </c>
      <c r="B46" s="285">
        <v>405.93</v>
      </c>
    </row>
    <row r="47" customHeight="1" spans="1:2">
      <c r="A47" s="284" t="s">
        <v>1189</v>
      </c>
      <c r="B47" s="285">
        <v>8708.93</v>
      </c>
    </row>
    <row r="48" customHeight="1" spans="1:2">
      <c r="A48" s="284" t="s">
        <v>1190</v>
      </c>
      <c r="B48" s="285">
        <v>45.7</v>
      </c>
    </row>
    <row r="49" customHeight="1" spans="1:2">
      <c r="A49" s="284" t="s">
        <v>1191</v>
      </c>
      <c r="B49" s="285">
        <v>62495.6</v>
      </c>
    </row>
    <row r="50" customHeight="1" spans="1:2">
      <c r="A50" s="286" t="s">
        <v>1192</v>
      </c>
      <c r="B50" s="285">
        <v>78231.81</v>
      </c>
    </row>
    <row r="51" customHeight="1" spans="1:2">
      <c r="A51" s="284" t="s">
        <v>1193</v>
      </c>
      <c r="B51" s="285">
        <v>78204.24</v>
      </c>
    </row>
    <row r="52" customHeight="1" spans="1:2">
      <c r="A52" s="284" t="s">
        <v>1194</v>
      </c>
      <c r="B52" s="285">
        <v>27.57</v>
      </c>
    </row>
    <row r="53" customHeight="1" spans="1:2">
      <c r="A53" s="286" t="s">
        <v>1195</v>
      </c>
      <c r="B53" s="285">
        <v>27223.22</v>
      </c>
    </row>
    <row r="54" customHeight="1" spans="1:2">
      <c r="A54" s="284" t="s">
        <v>1196</v>
      </c>
      <c r="B54" s="285">
        <v>27215.69</v>
      </c>
    </row>
    <row r="55" customHeight="1" spans="1:2">
      <c r="A55" s="284" t="s">
        <v>1197</v>
      </c>
      <c r="B55" s="285">
        <v>7.54</v>
      </c>
    </row>
    <row r="56" customHeight="1" spans="1:2">
      <c r="A56" s="286" t="s">
        <v>1198</v>
      </c>
      <c r="B56" s="285">
        <v>46018.32</v>
      </c>
    </row>
    <row r="57" customHeight="1" spans="1:2">
      <c r="A57" s="284" t="s">
        <v>1199</v>
      </c>
      <c r="B57" s="285">
        <v>46018.32</v>
      </c>
    </row>
  </sheetData>
  <autoFilter xmlns:etc="http://www.wps.cn/officeDocument/2017/etCustomData" ref="A4:B57" etc:filterBottomFollowUsedRange="0">
    <extLst/>
  </autoFilter>
  <mergeCells count="3">
    <mergeCell ref="A1:B1"/>
    <mergeCell ref="A2:B2"/>
    <mergeCell ref="A3:B3"/>
  </mergeCells>
  <printOptions horizontalCentered="1"/>
  <pageMargins left="0.708661417322835" right="0.708661417322835" top="0.748031496062992" bottom="0.748031496062992" header="0.31496062992126" footer="0.31496062992126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55"/>
  <sheetViews>
    <sheetView showGridLines="0" showZeros="0" zoomScale="102" zoomScaleNormal="102" workbookViewId="0">
      <pane xSplit="1" ySplit="3" topLeftCell="B4" activePane="bottomRight" state="frozen"/>
      <selection/>
      <selection pane="topRight"/>
      <selection pane="bottomLeft"/>
      <selection pane="bottomRight" activeCell="B10" sqref="B10"/>
    </sheetView>
  </sheetViews>
  <sheetFormatPr defaultColWidth="9.10833333333333" defaultRowHeight="12.75" outlineLevelCol="1"/>
  <cols>
    <col min="1" max="1" width="46.5583333333333" style="267" customWidth="1"/>
    <col min="2" max="2" width="28.5583333333333" style="268" customWidth="1"/>
    <col min="3" max="16384" width="9.10833333333333" style="267"/>
  </cols>
  <sheetData>
    <row r="1" ht="30" customHeight="1" spans="1:2">
      <c r="A1" s="61" t="s">
        <v>1200</v>
      </c>
      <c r="B1" s="269"/>
    </row>
    <row r="2" ht="25.5" customHeight="1" spans="1:2">
      <c r="A2" s="137"/>
      <c r="B2" s="270" t="s">
        <v>1201</v>
      </c>
    </row>
    <row r="3" s="265" customFormat="1" ht="28.05" customHeight="1" spans="1:2">
      <c r="A3" s="271" t="s">
        <v>1202</v>
      </c>
      <c r="B3" s="272" t="s">
        <v>1203</v>
      </c>
    </row>
    <row r="4" s="265" customFormat="1" ht="25.95" customHeight="1" spans="1:2">
      <c r="A4" s="273" t="s">
        <v>64</v>
      </c>
      <c r="B4" s="274">
        <f>+B5+B10+B51</f>
        <v>432983</v>
      </c>
    </row>
    <row r="5" s="265" customFormat="1" ht="25.95" customHeight="1" spans="1:2">
      <c r="A5" s="273" t="s">
        <v>1204</v>
      </c>
      <c r="B5" s="274">
        <v>19803</v>
      </c>
    </row>
    <row r="6" s="266" customFormat="1" ht="25.95" customHeight="1" spans="1:2">
      <c r="A6" s="275" t="s">
        <v>1205</v>
      </c>
      <c r="B6" s="276">
        <v>15307</v>
      </c>
    </row>
    <row r="7" s="266" customFormat="1" ht="25.95" customHeight="1" spans="1:2">
      <c r="A7" s="275" t="s">
        <v>1206</v>
      </c>
      <c r="B7" s="276">
        <v>570</v>
      </c>
    </row>
    <row r="8" s="266" customFormat="1" ht="25.95" customHeight="1" spans="1:2">
      <c r="A8" s="275" t="s">
        <v>1207</v>
      </c>
      <c r="B8" s="276">
        <v>1537</v>
      </c>
    </row>
    <row r="9" s="266" customFormat="1" ht="25.95" customHeight="1" spans="1:2">
      <c r="A9" s="275" t="s">
        <v>1208</v>
      </c>
      <c r="B9" s="276">
        <v>2389</v>
      </c>
    </row>
    <row r="10" s="266" customFormat="1" ht="25.95" customHeight="1" spans="1:2">
      <c r="A10" s="273" t="s">
        <v>1209</v>
      </c>
      <c r="B10" s="274">
        <f>SUM(B11:B50)</f>
        <v>351981</v>
      </c>
    </row>
    <row r="11" s="266" customFormat="1" ht="25.95" customHeight="1" spans="1:2">
      <c r="A11" s="275" t="s">
        <v>1210</v>
      </c>
      <c r="B11" s="276">
        <v>0</v>
      </c>
    </row>
    <row r="12" s="266" customFormat="1" ht="25.95" customHeight="1" spans="1:2">
      <c r="A12" s="275" t="s">
        <v>1211</v>
      </c>
      <c r="B12" s="276">
        <v>71527</v>
      </c>
    </row>
    <row r="13" s="266" customFormat="1" ht="25.95" customHeight="1" spans="1:2">
      <c r="A13" s="275" t="s">
        <v>1212</v>
      </c>
      <c r="B13" s="276">
        <v>23126</v>
      </c>
    </row>
    <row r="14" s="266" customFormat="1" ht="25.95" customHeight="1" spans="1:2">
      <c r="A14" s="275" t="s">
        <v>1213</v>
      </c>
      <c r="B14" s="276">
        <v>6180</v>
      </c>
    </row>
    <row r="15" s="266" customFormat="1" ht="25.95" customHeight="1" spans="1:2">
      <c r="A15" s="275" t="s">
        <v>1214</v>
      </c>
      <c r="B15" s="276">
        <v>2508</v>
      </c>
    </row>
    <row r="16" s="266" customFormat="1" ht="25.95" customHeight="1" spans="1:2">
      <c r="A16" s="275" t="s">
        <v>1215</v>
      </c>
      <c r="B16" s="276">
        <v>110</v>
      </c>
    </row>
    <row r="17" s="266" customFormat="1" ht="25.95" customHeight="1" spans="1:2">
      <c r="A17" s="275" t="s">
        <v>1216</v>
      </c>
      <c r="B17" s="276"/>
    </row>
    <row r="18" s="266" customFormat="1" ht="25.95" customHeight="1" spans="1:2">
      <c r="A18" s="275" t="s">
        <v>1217</v>
      </c>
      <c r="B18" s="276"/>
    </row>
    <row r="19" s="266" customFormat="1" ht="25.95" customHeight="1" spans="1:2">
      <c r="A19" s="275" t="s">
        <v>1218</v>
      </c>
      <c r="B19" s="276"/>
    </row>
    <row r="20" s="266" customFormat="1" ht="25.95" customHeight="1" spans="1:2">
      <c r="A20" s="275" t="s">
        <v>1219</v>
      </c>
      <c r="B20" s="276"/>
    </row>
    <row r="21" s="266" customFormat="1" ht="25.95" customHeight="1" spans="1:2">
      <c r="A21" s="275" t="s">
        <v>1220</v>
      </c>
      <c r="B21" s="276"/>
    </row>
    <row r="22" s="266" customFormat="1" ht="25.95" customHeight="1" spans="1:2">
      <c r="A22" s="275" t="s">
        <v>1221</v>
      </c>
      <c r="B22" s="276"/>
    </row>
    <row r="23" s="266" customFormat="1" ht="25.95" customHeight="1" spans="1:2">
      <c r="A23" s="275" t="s">
        <v>1222</v>
      </c>
      <c r="B23" s="276">
        <v>4803</v>
      </c>
    </row>
    <row r="24" s="266" customFormat="1" ht="25.95" customHeight="1" spans="1:2">
      <c r="A24" s="275" t="s">
        <v>1223</v>
      </c>
      <c r="B24" s="276">
        <v>4749</v>
      </c>
    </row>
    <row r="25" s="266" customFormat="1" ht="25.95" customHeight="1" spans="1:2">
      <c r="A25" s="275" t="s">
        <v>1224</v>
      </c>
      <c r="B25" s="276">
        <v>21631</v>
      </c>
    </row>
    <row r="26" s="266" customFormat="1" ht="25.95" customHeight="1" spans="1:2">
      <c r="A26" s="275" t="s">
        <v>1225</v>
      </c>
      <c r="B26" s="276">
        <v>2289</v>
      </c>
    </row>
    <row r="27" s="266" customFormat="1" ht="25.95" customHeight="1" spans="1:2">
      <c r="A27" s="275" t="s">
        <v>1226</v>
      </c>
      <c r="B27" s="276"/>
    </row>
    <row r="28" s="266" customFormat="1" ht="25.95" customHeight="1" spans="1:2">
      <c r="A28" s="275" t="s">
        <v>1227</v>
      </c>
      <c r="B28" s="276"/>
    </row>
    <row r="29" s="266" customFormat="1" ht="25.95" customHeight="1" spans="1:2">
      <c r="A29" s="275" t="s">
        <v>1228</v>
      </c>
      <c r="B29" s="276">
        <v>5345</v>
      </c>
    </row>
    <row r="30" s="266" customFormat="1" ht="25.95" customHeight="1" spans="1:2">
      <c r="A30" s="275" t="s">
        <v>1229</v>
      </c>
      <c r="B30" s="276"/>
    </row>
    <row r="31" s="266" customFormat="1" ht="25.95" customHeight="1" spans="1:2">
      <c r="A31" s="275" t="s">
        <v>1230</v>
      </c>
      <c r="B31" s="276">
        <v>1317</v>
      </c>
    </row>
    <row r="32" s="265" customFormat="1" ht="25.95" customHeight="1" spans="1:2">
      <c r="A32" s="275" t="s">
        <v>1231</v>
      </c>
      <c r="B32" s="276">
        <v>20142</v>
      </c>
    </row>
    <row r="33" s="265" customFormat="1" ht="25.95" customHeight="1" spans="1:2">
      <c r="A33" s="275" t="s">
        <v>1232</v>
      </c>
      <c r="B33" s="276">
        <v>50</v>
      </c>
    </row>
    <row r="34" ht="25.95" customHeight="1" spans="1:2">
      <c r="A34" s="275" t="s">
        <v>1233</v>
      </c>
      <c r="B34" s="276">
        <v>753</v>
      </c>
    </row>
    <row r="35" ht="25.95" customHeight="1" spans="1:2">
      <c r="A35" s="275" t="s">
        <v>1234</v>
      </c>
      <c r="B35" s="276">
        <v>45256</v>
      </c>
    </row>
    <row r="36" ht="25.95" customHeight="1" spans="1:2">
      <c r="A36" s="275" t="s">
        <v>1235</v>
      </c>
      <c r="B36" s="276">
        <v>59228</v>
      </c>
    </row>
    <row r="37" ht="25.95" customHeight="1" spans="1:2">
      <c r="A37" s="275" t="s">
        <v>1236</v>
      </c>
      <c r="B37" s="276">
        <v>35</v>
      </c>
    </row>
    <row r="38" ht="25.95" customHeight="1" spans="1:2">
      <c r="A38" s="275" t="s">
        <v>1237</v>
      </c>
      <c r="B38" s="276"/>
    </row>
    <row r="39" ht="25.95" customHeight="1" spans="1:2">
      <c r="A39" s="275" t="s">
        <v>1238</v>
      </c>
      <c r="B39" s="276">
        <v>54761</v>
      </c>
    </row>
    <row r="40" ht="25.95" customHeight="1" spans="1:2">
      <c r="A40" s="275" t="s">
        <v>1239</v>
      </c>
      <c r="B40" s="276">
        <v>5006</v>
      </c>
    </row>
    <row r="41" ht="25.95" customHeight="1" spans="1:2">
      <c r="A41" s="275" t="s">
        <v>1240</v>
      </c>
      <c r="B41" s="276">
        <v>0</v>
      </c>
    </row>
    <row r="42" ht="25.95" customHeight="1" spans="1:2">
      <c r="A42" s="275" t="s">
        <v>1241</v>
      </c>
      <c r="B42" s="276"/>
    </row>
    <row r="43" ht="25.95" customHeight="1" spans="1:2">
      <c r="A43" s="275" t="s">
        <v>1242</v>
      </c>
      <c r="B43" s="276"/>
    </row>
    <row r="44" ht="25.95" customHeight="1" spans="1:2">
      <c r="A44" s="275" t="s">
        <v>1243</v>
      </c>
      <c r="B44" s="276">
        <v>4466</v>
      </c>
    </row>
    <row r="45" ht="25.95" customHeight="1" spans="1:2">
      <c r="A45" s="275" t="s">
        <v>1244</v>
      </c>
      <c r="B45" s="276">
        <v>323</v>
      </c>
    </row>
    <row r="46" ht="25.95" customHeight="1" spans="1:2">
      <c r="A46" s="275" t="s">
        <v>1245</v>
      </c>
      <c r="B46" s="276">
        <v>662</v>
      </c>
    </row>
    <row r="47" ht="25.95" customHeight="1" spans="1:2">
      <c r="A47" s="275" t="s">
        <v>1246</v>
      </c>
      <c r="B47" s="276">
        <v>2475</v>
      </c>
    </row>
    <row r="48" ht="25.95" customHeight="1" spans="1:2">
      <c r="A48" s="275" t="s">
        <v>1247</v>
      </c>
      <c r="B48" s="276">
        <v>10977</v>
      </c>
    </row>
    <row r="49" ht="25.95" customHeight="1" spans="1:2">
      <c r="A49" s="275" t="s">
        <v>1248</v>
      </c>
      <c r="B49" s="276">
        <v>2241</v>
      </c>
    </row>
    <row r="50" ht="25.95" customHeight="1" spans="1:2">
      <c r="A50" s="275" t="s">
        <v>1249</v>
      </c>
      <c r="B50" s="276">
        <v>2021</v>
      </c>
    </row>
    <row r="51" ht="28" customHeight="1" spans="1:2">
      <c r="A51" s="273" t="s">
        <v>1250</v>
      </c>
      <c r="B51" s="274">
        <v>61199</v>
      </c>
    </row>
    <row r="52" ht="28" customHeight="1"/>
    <row r="53" ht="28" customHeight="1"/>
    <row r="54" ht="28" customHeight="1"/>
    <row r="55" ht="28" customHeight="1"/>
  </sheetData>
  <mergeCells count="1">
    <mergeCell ref="A1:B1"/>
  </mergeCells>
  <printOptions horizontalCentered="1"/>
  <pageMargins left="0.393700787401575" right="0.393700787401575" top="0.78740157480315" bottom="0.78740157480315" header="0.15748031496063" footer="0.590551181102362"/>
  <pageSetup paperSize="9" scale="88" firstPageNumber="6" fitToHeight="10" orientation="portrait" useFirstPageNumber="1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"/>
  <sheetViews>
    <sheetView workbookViewId="0">
      <selection activeCell="G17" sqref="G17"/>
    </sheetView>
  </sheetViews>
  <sheetFormatPr defaultColWidth="8.89166666666667" defaultRowHeight="28" customHeight="1" outlineLevelRow="4" outlineLevelCol="4"/>
  <cols>
    <col min="1" max="1" width="15.6666666666667" style="37" customWidth="1"/>
    <col min="2" max="2" width="14.4416666666667" style="37" customWidth="1"/>
    <col min="3" max="5" width="21.3333333333333" style="37" customWidth="1"/>
    <col min="6" max="16384" width="8.89166666666667" style="37"/>
  </cols>
  <sheetData>
    <row r="1" s="37" customFormat="1" ht="47" customHeight="1" spans="1:5">
      <c r="A1" s="61" t="s">
        <v>1251</v>
      </c>
      <c r="B1" s="61"/>
      <c r="C1" s="61"/>
      <c r="D1" s="61"/>
      <c r="E1" s="61"/>
    </row>
    <row r="2" s="37" customFormat="1" customHeight="1" spans="5:5">
      <c r="E2" s="37" t="s">
        <v>55</v>
      </c>
    </row>
    <row r="3" s="37" customFormat="1" customHeight="1" spans="1:5">
      <c r="A3" s="55" t="s">
        <v>1252</v>
      </c>
      <c r="B3" s="55" t="s">
        <v>1253</v>
      </c>
      <c r="C3" s="55" t="s">
        <v>1254</v>
      </c>
      <c r="D3" s="55" t="s">
        <v>1255</v>
      </c>
      <c r="E3" s="55" t="s">
        <v>1256</v>
      </c>
    </row>
    <row r="4" s="37" customFormat="1" customHeight="1" spans="1:5">
      <c r="A4" s="56" t="s">
        <v>1257</v>
      </c>
      <c r="B4" s="42">
        <f>C4+D4+E4</f>
        <v>432983</v>
      </c>
      <c r="C4" s="42">
        <f>SUM(C5)</f>
        <v>19803</v>
      </c>
      <c r="D4" s="42">
        <f>SUM(D5)</f>
        <v>351981</v>
      </c>
      <c r="E4" s="42">
        <f>SUM(E5)</f>
        <v>61199</v>
      </c>
    </row>
    <row r="5" s="37" customFormat="1" customHeight="1" spans="1:5">
      <c r="A5" s="56" t="s">
        <v>1258</v>
      </c>
      <c r="B5" s="42">
        <f>C5+D5+E5</f>
        <v>432983</v>
      </c>
      <c r="C5" s="42">
        <f>表六!B5</f>
        <v>19803</v>
      </c>
      <c r="D5" s="42">
        <f>表六!B10</f>
        <v>351981</v>
      </c>
      <c r="E5" s="42">
        <f>表六!B51</f>
        <v>61199</v>
      </c>
    </row>
  </sheetData>
  <mergeCells count="1">
    <mergeCell ref="A1:E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43</vt:i4>
      </vt:variant>
    </vt:vector>
  </HeadingPairs>
  <TitlesOfParts>
    <vt:vector size="43" baseType="lpstr">
      <vt:lpstr>封面</vt:lpstr>
      <vt:lpstr>目录</vt:lpstr>
      <vt:lpstr>表一</vt:lpstr>
      <vt:lpstr>表二</vt:lpstr>
      <vt:lpstr>表三</vt:lpstr>
      <vt:lpstr>表四</vt:lpstr>
      <vt:lpstr>表五</vt:lpstr>
      <vt:lpstr>表六</vt:lpstr>
      <vt:lpstr>表六附1</vt:lpstr>
      <vt:lpstr>表七</vt:lpstr>
      <vt:lpstr>表八</vt:lpstr>
      <vt:lpstr>表九</vt:lpstr>
      <vt:lpstr>表十</vt:lpstr>
      <vt:lpstr>表十一</vt:lpstr>
      <vt:lpstr>表十二</vt:lpstr>
      <vt:lpstr>表十三</vt:lpstr>
      <vt:lpstr>表十四</vt:lpstr>
      <vt:lpstr>表十五</vt:lpstr>
      <vt:lpstr>表十六</vt:lpstr>
      <vt:lpstr>表十七</vt:lpstr>
      <vt:lpstr>表十八</vt:lpstr>
      <vt:lpstr>表十九</vt:lpstr>
      <vt:lpstr>表二十</vt:lpstr>
      <vt:lpstr>表二十一</vt:lpstr>
      <vt:lpstr>表二十二</vt:lpstr>
      <vt:lpstr>表二十二附1</vt:lpstr>
      <vt:lpstr>表二十二附2</vt:lpstr>
      <vt:lpstr>表二十三</vt:lpstr>
      <vt:lpstr>表二十四</vt:lpstr>
      <vt:lpstr>表二十五</vt:lpstr>
      <vt:lpstr>表二十六</vt:lpstr>
      <vt:lpstr>表二十七</vt:lpstr>
      <vt:lpstr>表二十八</vt:lpstr>
      <vt:lpstr>表二十九</vt:lpstr>
      <vt:lpstr>表二十九附1</vt:lpstr>
      <vt:lpstr>表二十九附2</vt:lpstr>
      <vt:lpstr>表三十</vt:lpstr>
      <vt:lpstr>表三十一</vt:lpstr>
      <vt:lpstr>表三十二</vt:lpstr>
      <vt:lpstr>表三十三</vt:lpstr>
      <vt:lpstr>表三十四</vt:lpstr>
      <vt:lpstr>表三十五</vt:lpstr>
      <vt:lpstr>表三十六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陈木沐</cp:lastModifiedBy>
  <dcterms:created xsi:type="dcterms:W3CDTF">2006-09-15T11:21:00Z</dcterms:created>
  <dcterms:modified xsi:type="dcterms:W3CDTF">2025-10-14T02:09:41Z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33673F536F8A4E36B0428E46C5EF72BE</vt:lpwstr>
  </property>
  <property fmtid="{D5CDD505-2E9C-101B-9397-08002B2CF9AE}" pid="3" name="KSOProductBuildVer">
    <vt:lpwstr>2052-12.1.0.22529</vt:lpwstr>
  </property>
</Properties>
</file>